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480" windowHeight="7515" activeTab="1"/>
  </bookViews>
  <sheets>
    <sheet name="TTK LOKASI" sheetId="3" r:id="rId1"/>
    <sheet name="RPJMDES REALISASI" sheetId="4" r:id="rId2"/>
    <sheet name="RKP 2018 OK" sheetId="7" r:id="rId3"/>
  </sheets>
  <definedNames>
    <definedName name="_xlnm.Print_Area" localSheetId="2">'RKP 2018 OK'!$A$181:$P$290</definedName>
    <definedName name="_xlnm.Print_Area" localSheetId="1">'RPJMDES REALISASI'!$A$1:$T$776</definedName>
    <definedName name="_xlnm.Print_Titles" localSheetId="1">'RPJMDES REALISASI'!$9:$17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9" i="4"/>
  <c r="C123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K323" i="7" l="1"/>
  <c r="K313"/>
  <c r="K309"/>
  <c r="K307"/>
  <c r="K305"/>
  <c r="K428" l="1"/>
  <c r="K426"/>
  <c r="K420"/>
  <c r="K414"/>
  <c r="K412"/>
  <c r="K410"/>
  <c r="K408"/>
  <c r="K404"/>
  <c r="K402"/>
  <c r="K400"/>
  <c r="K398"/>
  <c r="K388"/>
  <c r="K384"/>
  <c r="K376"/>
  <c r="K372"/>
  <c r="K370"/>
  <c r="K366"/>
  <c r="K360"/>
  <c r="K352"/>
  <c r="K348"/>
  <c r="K346"/>
  <c r="K344"/>
  <c r="K342"/>
  <c r="K340"/>
  <c r="K179"/>
  <c r="K175"/>
  <c r="K173"/>
  <c r="K167"/>
  <c r="K165"/>
  <c r="K163"/>
  <c r="K157"/>
  <c r="K145"/>
  <c r="K143"/>
  <c r="K137"/>
  <c r="K111"/>
  <c r="K94"/>
  <c r="K90"/>
  <c r="K88"/>
  <c r="K80"/>
  <c r="K74"/>
  <c r="K72"/>
  <c r="K70"/>
  <c r="K68"/>
  <c r="K62"/>
  <c r="K60"/>
  <c r="K58"/>
  <c r="K56"/>
  <c r="K46"/>
  <c r="K40"/>
  <c r="K34"/>
  <c r="K27"/>
</calcChain>
</file>

<file path=xl/sharedStrings.xml><?xml version="1.0" encoding="utf-8"?>
<sst xmlns="http://schemas.openxmlformats.org/spreadsheetml/2006/main" count="5732" uniqueCount="1402">
  <si>
    <t xml:space="preserve">DESA                </t>
  </si>
  <si>
    <t>: SIKALANG</t>
  </si>
  <si>
    <t xml:space="preserve">KECAMATAN      </t>
  </si>
  <si>
    <t>: TALAWI</t>
  </si>
  <si>
    <t xml:space="preserve">KOTA                </t>
  </si>
  <si>
    <t>: SAWAHLUNTO</t>
  </si>
  <si>
    <t xml:space="preserve">PROVINSI          </t>
  </si>
  <si>
    <t>: SUMATERA BARAT</t>
  </si>
  <si>
    <t>Bidang/Jenis Kegiatan</t>
  </si>
  <si>
    <t>Pola Pelaksanaan</t>
  </si>
  <si>
    <t xml:space="preserve">Rencana  </t>
  </si>
  <si>
    <t>Lokasi</t>
  </si>
  <si>
    <t>Volume</t>
  </si>
  <si>
    <t>Sasaran/Manfaat</t>
  </si>
  <si>
    <t>Biaya &amp; Sumber</t>
  </si>
  <si>
    <t>pelaksanaan</t>
  </si>
  <si>
    <t>o</t>
  </si>
  <si>
    <t>Bidang</t>
  </si>
  <si>
    <t>Jenis Kegiatan</t>
  </si>
  <si>
    <t>Pelaksanaan</t>
  </si>
  <si>
    <t>kegiatan</t>
  </si>
  <si>
    <t>pihak</t>
  </si>
  <si>
    <t>desa</t>
  </si>
  <si>
    <t>ke-3</t>
  </si>
  <si>
    <t>a</t>
  </si>
  <si>
    <t>b</t>
  </si>
  <si>
    <t>e</t>
  </si>
  <si>
    <t>f</t>
  </si>
  <si>
    <t>g</t>
  </si>
  <si>
    <t>h</t>
  </si>
  <si>
    <t>j</t>
  </si>
  <si>
    <t>k</t>
  </si>
  <si>
    <t>l</t>
  </si>
  <si>
    <t>m</t>
  </si>
  <si>
    <t>n</t>
  </si>
  <si>
    <t>q</t>
  </si>
  <si>
    <t>r</t>
  </si>
  <si>
    <t>s</t>
  </si>
  <si>
    <t>Desa</t>
  </si>
  <si>
    <t>Kades 1 org/Th</t>
  </si>
  <si>
    <t xml:space="preserve">Meningkatkan </t>
  </si>
  <si>
    <t>Sikalang</t>
  </si>
  <si>
    <t>Kaur 3 org/Th</t>
  </si>
  <si>
    <t>Kesejahtaeraan Kades</t>
  </si>
  <si>
    <t>V</t>
  </si>
  <si>
    <t>Kadus 4 org/Th</t>
  </si>
  <si>
    <t>Meningkatkan kesejah</t>
  </si>
  <si>
    <t xml:space="preserve"> </t>
  </si>
  <si>
    <t>9 Org</t>
  </si>
  <si>
    <t>7 Org</t>
  </si>
  <si>
    <t>Kesejahteraan</t>
  </si>
  <si>
    <t>At Langsung 1/Th</t>
  </si>
  <si>
    <t>Koord 1 org/ Th</t>
  </si>
  <si>
    <t>12 Bln</t>
  </si>
  <si>
    <t xml:space="preserve">Kelancaran </t>
  </si>
  <si>
    <t>Administrasi</t>
  </si>
  <si>
    <t>Keseragaman Aparat</t>
  </si>
  <si>
    <t>1 Th</t>
  </si>
  <si>
    <t>Kebersihan Kantor</t>
  </si>
  <si>
    <t xml:space="preserve">Kelancaran Tugas </t>
  </si>
  <si>
    <t>Pekerjaan</t>
  </si>
  <si>
    <t>Pelayanan</t>
  </si>
  <si>
    <t>1 Org / Th</t>
  </si>
  <si>
    <t>1 Unit</t>
  </si>
  <si>
    <t>Transparansi</t>
  </si>
  <si>
    <t>1300 KWH</t>
  </si>
  <si>
    <t>Kelancaran Administrasi</t>
  </si>
  <si>
    <t>Ketua 1 Org/Th</t>
  </si>
  <si>
    <t>Sekr 1 Org/Th</t>
  </si>
  <si>
    <t>Kesejahteraan TPK</t>
  </si>
  <si>
    <t>Agt 1 Org/Th</t>
  </si>
  <si>
    <t>1 unit</t>
  </si>
  <si>
    <t>4 bh</t>
  </si>
  <si>
    <t>2 unit</t>
  </si>
  <si>
    <t>2 set</t>
  </si>
  <si>
    <t>1 bh</t>
  </si>
  <si>
    <t>9 org/Th</t>
  </si>
  <si>
    <t>Kesejahteraan BPD</t>
  </si>
  <si>
    <t>5 Org/Th</t>
  </si>
  <si>
    <t>Kerapian Aset Desa</t>
  </si>
  <si>
    <t>70 Peserta</t>
  </si>
  <si>
    <t>Kelancaran Kegiatan</t>
  </si>
  <si>
    <t>Pembangunan</t>
  </si>
  <si>
    <t>6 Kali/Th</t>
  </si>
  <si>
    <t>Kelancaran</t>
  </si>
  <si>
    <t>Kerapian Data</t>
  </si>
  <si>
    <t>1 kali/Th</t>
  </si>
  <si>
    <t>2 Kali/Th</t>
  </si>
  <si>
    <t>2 Laporan</t>
  </si>
  <si>
    <t>1 kali</t>
  </si>
  <si>
    <t>Kopetensi Kades</t>
  </si>
  <si>
    <t>Sebagai Bantuan</t>
  </si>
  <si>
    <t>1 Org</t>
  </si>
  <si>
    <t xml:space="preserve">Pelaksanaan </t>
  </si>
  <si>
    <t>1.Kegiatan Pembersihan</t>
  </si>
  <si>
    <t>1.200 M</t>
  </si>
  <si>
    <t xml:space="preserve">Kebersihan </t>
  </si>
  <si>
    <t xml:space="preserve">   Jalan</t>
  </si>
  <si>
    <t>Lingkungan</t>
  </si>
  <si>
    <t>2.Biaya Pengelola Pustaka</t>
  </si>
  <si>
    <t>250 M</t>
  </si>
  <si>
    <t xml:space="preserve">   dan Jalan Dsn M.Jaya</t>
  </si>
  <si>
    <t>Transportasi</t>
  </si>
  <si>
    <t>200 M</t>
  </si>
  <si>
    <t>Kelancaran Saluran</t>
  </si>
  <si>
    <t>60 M3</t>
  </si>
  <si>
    <t>50 M</t>
  </si>
  <si>
    <t>Air.</t>
  </si>
  <si>
    <t>300 M</t>
  </si>
  <si>
    <t>15 Tiang</t>
  </si>
  <si>
    <t>Keamanan Pengguna</t>
  </si>
  <si>
    <t xml:space="preserve">    Penerangan Jalan</t>
  </si>
  <si>
    <t>Jalan Desa</t>
  </si>
  <si>
    <t>32 M2</t>
  </si>
  <si>
    <t>Kelancaran Belajar</t>
  </si>
  <si>
    <t xml:space="preserve">     Des Sikalang.</t>
  </si>
  <si>
    <t>Kelancaran transportasi</t>
  </si>
  <si>
    <t xml:space="preserve">     tasi hasil pertanian di Dsn</t>
  </si>
  <si>
    <t xml:space="preserve">     B.Sibanta</t>
  </si>
  <si>
    <t xml:space="preserve">      di Dsn B.Sibanta</t>
  </si>
  <si>
    <t>Jl.600 M</t>
  </si>
  <si>
    <t xml:space="preserve">Penataan </t>
  </si>
  <si>
    <t>Riol.200 M</t>
  </si>
  <si>
    <t>Pemukiman</t>
  </si>
  <si>
    <t>64 M3</t>
  </si>
  <si>
    <t xml:space="preserve">Mengurangi </t>
  </si>
  <si>
    <t>PU</t>
  </si>
  <si>
    <t xml:space="preserve">     Komunal Dsn Kemiri</t>
  </si>
  <si>
    <t>Pencemaran udara</t>
  </si>
  <si>
    <t>500 M</t>
  </si>
  <si>
    <t>180 M2</t>
  </si>
  <si>
    <t>Keamanan Sekolah</t>
  </si>
  <si>
    <t xml:space="preserve">    Sikalang.</t>
  </si>
  <si>
    <t>L 3 M  P 8 M</t>
  </si>
  <si>
    <t xml:space="preserve">      11 Dsn B.Sibanta</t>
  </si>
  <si>
    <t>L 2,5 M   P 10 M</t>
  </si>
  <si>
    <t xml:space="preserve">      Dsn B.Sibanta</t>
  </si>
  <si>
    <t>30 M</t>
  </si>
  <si>
    <t>Kelancaran Air</t>
  </si>
  <si>
    <t xml:space="preserve">      pang Rantih ke L.Gadang</t>
  </si>
  <si>
    <t>15 M</t>
  </si>
  <si>
    <t>Keamanan Jalan</t>
  </si>
  <si>
    <t xml:space="preserve">     sampah Dsn Kemiri</t>
  </si>
  <si>
    <t>Dam 80 M</t>
  </si>
  <si>
    <t>Keamanan lingkungan</t>
  </si>
  <si>
    <t xml:space="preserve">      Riol dekat rumah warga di</t>
  </si>
  <si>
    <t>Jl  100 M</t>
  </si>
  <si>
    <t xml:space="preserve">      Dsn M.Jaya</t>
  </si>
  <si>
    <t>Keindahan / memperjelas</t>
  </si>
  <si>
    <t xml:space="preserve">      masing dusun</t>
  </si>
  <si>
    <t xml:space="preserve">      Kemiri</t>
  </si>
  <si>
    <t>36 M2</t>
  </si>
  <si>
    <t>Kelancaran pendidikaan</t>
  </si>
  <si>
    <t>3600 M2</t>
  </si>
  <si>
    <t xml:space="preserve">      bola dan tribun</t>
  </si>
  <si>
    <t xml:space="preserve">      Tarandam</t>
  </si>
  <si>
    <t>Dam 40 M</t>
  </si>
  <si>
    <t>Jln 100 M</t>
  </si>
  <si>
    <t>150 M</t>
  </si>
  <si>
    <t>Kelancaran air</t>
  </si>
  <si>
    <t xml:space="preserve">       Tarandam</t>
  </si>
  <si>
    <t>100 M</t>
  </si>
  <si>
    <t xml:space="preserve">      M.Jaya</t>
  </si>
  <si>
    <t xml:space="preserve">       Tower ke tangsi malang</t>
  </si>
  <si>
    <t>80 M2</t>
  </si>
  <si>
    <t>Keindahan</t>
  </si>
  <si>
    <t xml:space="preserve">      Dusun Tarandam</t>
  </si>
  <si>
    <t>1000 M</t>
  </si>
  <si>
    <t>APBD</t>
  </si>
  <si>
    <t xml:space="preserve">     Riol dari SD 16 didusun </t>
  </si>
  <si>
    <t xml:space="preserve">       warga dsn B.Sibanta</t>
  </si>
  <si>
    <t xml:space="preserve">     jl dari belakang T.sebrang ke</t>
  </si>
  <si>
    <t xml:space="preserve">     jembatan sowoh</t>
  </si>
  <si>
    <t xml:space="preserve">      Desa </t>
  </si>
  <si>
    <t xml:space="preserve">      malang ke pemakaman baru</t>
  </si>
  <si>
    <t>1200 M</t>
  </si>
  <si>
    <t>Pencegahan Longsor</t>
  </si>
  <si>
    <t xml:space="preserve">      Bukit Sibanta</t>
  </si>
  <si>
    <t>4000 M x 3 M</t>
  </si>
  <si>
    <t xml:space="preserve">      jalan ,Riol dan Dam dari </t>
  </si>
  <si>
    <t xml:space="preserve">      SD 11  sampai ke lurah ga</t>
  </si>
  <si>
    <t xml:space="preserve">      dang  dsn B.Sibanta</t>
  </si>
  <si>
    <t>Kemajuan pendidikan</t>
  </si>
  <si>
    <t xml:space="preserve">     </t>
  </si>
  <si>
    <t xml:space="preserve">     futsal</t>
  </si>
  <si>
    <t>400 M</t>
  </si>
  <si>
    <t xml:space="preserve">Waktu </t>
  </si>
  <si>
    <t>Kesejahteraan LKM</t>
  </si>
  <si>
    <t>Kesejahtaraan</t>
  </si>
  <si>
    <t>BPSPAMS</t>
  </si>
  <si>
    <t>10 Org</t>
  </si>
  <si>
    <t xml:space="preserve">Keseragaman </t>
  </si>
  <si>
    <t>Linmas</t>
  </si>
  <si>
    <t>113 Sak</t>
  </si>
  <si>
    <t>26 Kubik Pasis</t>
  </si>
  <si>
    <t>5,5 Kodi seng</t>
  </si>
  <si>
    <t>Penunjang Kegiatan</t>
  </si>
  <si>
    <t>Ibadah</t>
  </si>
  <si>
    <t>30 Org</t>
  </si>
  <si>
    <t>Ketaqwaan</t>
  </si>
  <si>
    <t>Pengembangan Seni</t>
  </si>
  <si>
    <t>Budaya</t>
  </si>
  <si>
    <t>Mengaktifkan</t>
  </si>
  <si>
    <t>Karang Taruna</t>
  </si>
  <si>
    <t>1 grup</t>
  </si>
  <si>
    <t>Mengaktifkan drumband</t>
  </si>
  <si>
    <t>10 org</t>
  </si>
  <si>
    <t>Mengaktifkan linmas</t>
  </si>
  <si>
    <t>Mengaktifkan remaja</t>
  </si>
  <si>
    <t>40 Org</t>
  </si>
  <si>
    <t>Menghindari Terkena</t>
  </si>
  <si>
    <t>Narkoba</t>
  </si>
  <si>
    <t xml:space="preserve">Pemberdayaan </t>
  </si>
  <si>
    <t>Masyarakat</t>
  </si>
  <si>
    <t>2 Lembaga</t>
  </si>
  <si>
    <t>Kapasitas SDM</t>
  </si>
  <si>
    <t>Keluarga</t>
  </si>
  <si>
    <t xml:space="preserve">Peningkatan </t>
  </si>
  <si>
    <t>Keterampilan</t>
  </si>
  <si>
    <t>20 org</t>
  </si>
  <si>
    <t>50 Org</t>
  </si>
  <si>
    <t>Peningkatan SDM</t>
  </si>
  <si>
    <t>30Orgx20.000x2</t>
  </si>
  <si>
    <t>5org x 50.000 x 2</t>
  </si>
  <si>
    <t>1 Paket</t>
  </si>
  <si>
    <t>5Orgx 5000 x 1</t>
  </si>
  <si>
    <t>Kesehatan Sasaran</t>
  </si>
  <si>
    <t>Rp.100.000 x 12</t>
  </si>
  <si>
    <t>20 Org</t>
  </si>
  <si>
    <t>Merayakan Hut Kota</t>
  </si>
  <si>
    <t>Merayakan Hut RI</t>
  </si>
  <si>
    <t>Kesejahteraan Kader</t>
  </si>
  <si>
    <t xml:space="preserve">Kesejahteraan </t>
  </si>
  <si>
    <t>Memotivasi Petugas</t>
  </si>
  <si>
    <t>Registrasi</t>
  </si>
  <si>
    <t xml:space="preserve">Memotivasi </t>
  </si>
  <si>
    <t>Pengelola Paud</t>
  </si>
  <si>
    <t>Rp.200.000 x 12</t>
  </si>
  <si>
    <t>Pengelola TBM</t>
  </si>
  <si>
    <t>Keaktifan</t>
  </si>
  <si>
    <t xml:space="preserve">2 org </t>
  </si>
  <si>
    <t>Penyemangat kerja</t>
  </si>
  <si>
    <t>Keaktifan Bumdes</t>
  </si>
  <si>
    <t>10 Bln</t>
  </si>
  <si>
    <t>Kelancaran Pajak</t>
  </si>
  <si>
    <t>Cadangan</t>
  </si>
  <si>
    <t xml:space="preserve">Tim Penyusun RPJMDes </t>
  </si>
  <si>
    <t>Mengetahui:</t>
  </si>
  <si>
    <t xml:space="preserve">    Ketua</t>
  </si>
  <si>
    <t>Kepala Desa Sikalang</t>
  </si>
  <si>
    <t xml:space="preserve">      SD N 16 Sikalang</t>
  </si>
  <si>
    <t xml:space="preserve">      Trotoar Sepanjang Desa Sikalang</t>
  </si>
  <si>
    <t xml:space="preserve">      Dusun Bukit Sibanta</t>
  </si>
  <si>
    <t xml:space="preserve">      Beton  Di  4 Dusun</t>
  </si>
  <si>
    <t xml:space="preserve">      Dweker di Dusun Kemiri</t>
  </si>
  <si>
    <t>APBDes</t>
  </si>
  <si>
    <t>Sumber</t>
  </si>
  <si>
    <t>Jumlah ( Rp )</t>
  </si>
  <si>
    <t>TAHUN 2017-2023</t>
  </si>
  <si>
    <t xml:space="preserve">      Lapangan Volly Ball</t>
  </si>
  <si>
    <t xml:space="preserve">      Asrama Desa Sikalang</t>
  </si>
  <si>
    <t xml:space="preserve">      Desa Sikalang</t>
  </si>
  <si>
    <t xml:space="preserve">      Pemakaman Baru Di Dusun Kemiri</t>
  </si>
  <si>
    <t xml:space="preserve">      Dan Pemerataan Tanah  Untuk </t>
  </si>
  <si>
    <t xml:space="preserve">      Anak di Desa Sikalang</t>
  </si>
  <si>
    <t xml:space="preserve">      Usaha Kecil Di Desa Sikalang</t>
  </si>
  <si>
    <t xml:space="preserve">      Dusun Kemiri Ke Kayu Gadang</t>
  </si>
  <si>
    <t xml:space="preserve">      Sebrang Ke Bukit Sibanta</t>
  </si>
  <si>
    <t xml:space="preserve">      Di Dusun Tarandam</t>
  </si>
  <si>
    <t xml:space="preserve">      Dusun Kemiri </t>
  </si>
  <si>
    <t xml:space="preserve">     Sikalang</t>
  </si>
  <si>
    <t xml:space="preserve">       Jalan Desa Sikalang</t>
  </si>
  <si>
    <t xml:space="preserve">      Dusun Muaro Jaya</t>
  </si>
  <si>
    <t xml:space="preserve">      Dusun Kemiri Ke Dusun Tarandam</t>
  </si>
  <si>
    <t xml:space="preserve">      Dusun Kemiri Ke Dusun Muaro Jaya</t>
  </si>
  <si>
    <t xml:space="preserve">      Air Di Dusun Kemiri , Bukit Sibanta</t>
  </si>
  <si>
    <t xml:space="preserve">      Tarandam Dan Muaro Jaya</t>
  </si>
  <si>
    <t xml:space="preserve">      Tower Ke Tangsi Malang</t>
  </si>
  <si>
    <t xml:space="preserve">      Dusun Bukit Sibanta Ke Tangsi Sebrang</t>
  </si>
  <si>
    <t>88.Pembuatan Daam,Riol Dan Jalan Beton Dari</t>
  </si>
  <si>
    <t xml:space="preserve">      Tangsi Sebrang Ke Bukit Sibanta</t>
  </si>
  <si>
    <t xml:space="preserve">      T.sebrang ke Jembatan Sowoh</t>
  </si>
  <si>
    <t xml:space="preserve">       Danau Tahiti Ke SMC  Dusun Bukit Sibanta</t>
  </si>
  <si>
    <t xml:space="preserve">    Dam di Dsn.Tarandam</t>
  </si>
  <si>
    <t xml:space="preserve">      SD 11 Sikalang</t>
  </si>
  <si>
    <t>37. Pembuatan MCK</t>
  </si>
  <si>
    <t xml:space="preserve">   Muaro.Jaya</t>
  </si>
  <si>
    <t xml:space="preserve">       Husnah Dari Plat Sepanjang </t>
  </si>
  <si>
    <t xml:space="preserve">73.Pembuatan Jalan Beton Riol Dan Daam </t>
  </si>
  <si>
    <t xml:space="preserve">      Langkok  Ke Dusun Tarandam</t>
  </si>
  <si>
    <t xml:space="preserve">      Gudang Pomer PT.BA Ke Langkok</t>
  </si>
  <si>
    <t xml:space="preserve">      Komunal Dusun Bukit Sibanta</t>
  </si>
  <si>
    <t xml:space="preserve">      Komunal Dusun Muaro Jaya</t>
  </si>
  <si>
    <t xml:space="preserve">      Dusun Muaro Jaya  </t>
  </si>
  <si>
    <t xml:space="preserve">      Pemakaman Baru Di Dusun Bukit Sibanta</t>
  </si>
  <si>
    <t xml:space="preserve">      Pemakaman Lama Di Dusun Kemiri</t>
  </si>
  <si>
    <t>3. Pengadaan Lampu</t>
  </si>
  <si>
    <t>4. Biaya Pengelola Pustaka</t>
  </si>
  <si>
    <t xml:space="preserve">5. Pendirian / Modal BUM </t>
  </si>
  <si>
    <t xml:space="preserve">6.Pembuatan Riol , Daam Dan </t>
  </si>
  <si>
    <t xml:space="preserve">7.Pembuatan Pot Bunga  Dan Kursi </t>
  </si>
  <si>
    <t xml:space="preserve">8.Pembuatan Desa Warna Dan Gambar 3 D </t>
  </si>
  <si>
    <t xml:space="preserve">     Desa Sikalang</t>
  </si>
  <si>
    <t>(       RONNY WIBOWO ,AM.d       )</t>
  </si>
  <si>
    <t xml:space="preserve">      Di Desa Sikalang Dusun Bukit Sibanta</t>
  </si>
  <si>
    <t xml:space="preserve">85.Pembuatan Daam Dan Jalan </t>
  </si>
  <si>
    <t xml:space="preserve">       DiDusun Tarandam</t>
  </si>
  <si>
    <t xml:space="preserve">   Plat Dweker Dusun Muaro.Jaya</t>
  </si>
  <si>
    <t>APBDES</t>
  </si>
  <si>
    <t>DISPORA</t>
  </si>
  <si>
    <t xml:space="preserve">      Di Dusun Kemiri</t>
  </si>
  <si>
    <t xml:space="preserve">     Tangsi Sebrang</t>
  </si>
  <si>
    <t>Swake</t>
  </si>
  <si>
    <t>lola</t>
  </si>
  <si>
    <t xml:space="preserve">Kerja Sama </t>
  </si>
  <si>
    <t xml:space="preserve">Antar </t>
  </si>
  <si>
    <t xml:space="preserve">      Rumah Warga Dusun Tarandam</t>
  </si>
  <si>
    <t xml:space="preserve">9.Pembuatan  Tugu Desa Sikalang </t>
  </si>
  <si>
    <t xml:space="preserve">10.Pembuatan Gapura Perbatasan </t>
  </si>
  <si>
    <t xml:space="preserve">11.Pembuatan Bak Penampungan </t>
  </si>
  <si>
    <t>12.Pembuatan Taman Bermain Anak-</t>
  </si>
  <si>
    <t xml:space="preserve">13.Pembuatan Pasar Bersama Pedagang </t>
  </si>
  <si>
    <t xml:space="preserve">14.Pembuatan Gapura Masjid Jamik Ijtihad </t>
  </si>
  <si>
    <t>15.Pembuatan Nama-Nama Asmaul</t>
  </si>
  <si>
    <t>16.Pembuatan Halte Di Desa Sikalang</t>
  </si>
  <si>
    <t>17.Pembuatan Posronda Di Desa Sikalang</t>
  </si>
  <si>
    <t>18.Pembangunan gedung SMP</t>
  </si>
  <si>
    <t>19.Pembangunan lapangan</t>
  </si>
  <si>
    <t>20.Normalisasi Kali Hitam Sikalang</t>
  </si>
  <si>
    <t>21.Pembuatan Gapura Musholla Ar-Rahman</t>
  </si>
  <si>
    <t xml:space="preserve">22.Pembuatan Gedung Serba Guna Di </t>
  </si>
  <si>
    <t>24. Perbaikan lapangan sepak</t>
  </si>
  <si>
    <t>25. Pembuatan Gapura masing</t>
  </si>
  <si>
    <t>26.Pembuatan Gedung Kantor</t>
  </si>
  <si>
    <t xml:space="preserve">27.Pembuatan Panorama  Dan Penerangan </t>
  </si>
  <si>
    <t>28.Pembuatan Pagar Dan Gapura</t>
  </si>
  <si>
    <t>29. Penambahan Gedung Paud</t>
  </si>
  <si>
    <t>30.Pembuatan taman desa di</t>
  </si>
  <si>
    <t>31. Pembuatan MCK</t>
  </si>
  <si>
    <t>32. Penambahan Pembukaan jalan transpor</t>
  </si>
  <si>
    <t>33. Rehab jembatan menuju SD</t>
  </si>
  <si>
    <t>34. Rehab Jembatan Pasar</t>
  </si>
  <si>
    <t>35. Rehab Jembatan Tangsi Sebrang</t>
  </si>
  <si>
    <t>36.Pembuatan Safety Tank</t>
  </si>
  <si>
    <t>38.Pembuatan Pagar , Daam , Cor Beton</t>
  </si>
  <si>
    <t>39.Pembuatan Pagar , Daam , Cor Beton</t>
  </si>
  <si>
    <t xml:space="preserve">41. Rehap MCK Di Dusun Kemiri </t>
  </si>
  <si>
    <t>42. Rehap MCK Di Dusun Tarandam</t>
  </si>
  <si>
    <t>43.Pembuatan Safety Tank</t>
  </si>
  <si>
    <t xml:space="preserve">44.Pembuatan syefty tank </t>
  </si>
  <si>
    <t xml:space="preserve">45.Penambahan Tribun Penonton </t>
  </si>
  <si>
    <t>46.Pembuatan Pagar  Besi Depan</t>
  </si>
  <si>
    <t>47.Pembuatan Safety Tank</t>
  </si>
  <si>
    <t xml:space="preserve">    SD 16 Muarojaya</t>
  </si>
  <si>
    <t>48. Pembangunan Jembatan</t>
  </si>
  <si>
    <t>49. Pembuatan Riol,Dam</t>
  </si>
  <si>
    <t xml:space="preserve">50. Pembangunan asrama perangkat desa </t>
  </si>
  <si>
    <t xml:space="preserve">      sikalang</t>
  </si>
  <si>
    <t>51. Rehabilitasi Dam SD 16</t>
  </si>
  <si>
    <t>52. Pembuatan Riol dari Sim</t>
  </si>
  <si>
    <t>53. Pembuatan jalan ,Dam dan</t>
  </si>
  <si>
    <t>54. Pembuatan jalan di dusun</t>
  </si>
  <si>
    <t xml:space="preserve">55. Pembuatan Riol,Dan Jalan Beton Dusun </t>
  </si>
  <si>
    <t xml:space="preserve">56. Pembuatan Riol,Daam,Jalan Dan  </t>
  </si>
  <si>
    <t xml:space="preserve">57.Pembuatan Daam Dan Jalan Beton </t>
  </si>
  <si>
    <t xml:space="preserve">58.Pembuatan jalan dan Dam </t>
  </si>
  <si>
    <t>59.Pembuatan Daam,Riol Dan Jalan Beton Dari</t>
  </si>
  <si>
    <t>61.Pembukaan Dan Pengerasan Jalan Dari</t>
  </si>
  <si>
    <t>62.Pembuatan Riol Dan Daam Dari Tangsi</t>
  </si>
  <si>
    <t>63.Pembukaan dan pengerasan</t>
  </si>
  <si>
    <t>64.Pembuatan Daam,Riol Dan Jalan Beton Dari</t>
  </si>
  <si>
    <t xml:space="preserve">65.Pembuatan Daam,Riol Dan Jalan Beton </t>
  </si>
  <si>
    <t>66.Pembuatan Daam,Riol Dan Jalan Beton Dari</t>
  </si>
  <si>
    <t>67.Pembuatan Daam,Riol Dan Jalan Beton Dari</t>
  </si>
  <si>
    <t xml:space="preserve">68.Pembuatan Riol ,Daam , Plat Dweker Dan </t>
  </si>
  <si>
    <t xml:space="preserve">69.Pembuatan jalan,Dam dan </t>
  </si>
  <si>
    <t>70.Pembukaan jalan dari ladang</t>
  </si>
  <si>
    <t xml:space="preserve">71.Pengedaman di Dusun </t>
  </si>
  <si>
    <t>72.Pengecoran dan pembuatan</t>
  </si>
  <si>
    <t xml:space="preserve">73.Pembuatan Riol dari atas </t>
  </si>
  <si>
    <t>74. Penambahan Pembuatan Jalan,</t>
  </si>
  <si>
    <t>75.Pembukaan Dan Pengerasan Jalan Dari</t>
  </si>
  <si>
    <t xml:space="preserve">76.Pembuatan Riol  Dan Daam </t>
  </si>
  <si>
    <t>77. Pembuatan Riol dan</t>
  </si>
  <si>
    <t xml:space="preserve">79. Pembuatan Dam dan Riol </t>
  </si>
  <si>
    <t xml:space="preserve">80.Pembuatan Riol di Dusun </t>
  </si>
  <si>
    <t>81. Pembuatan Riol  di bela</t>
  </si>
  <si>
    <t>82. Pembuatan jalan dan pema</t>
  </si>
  <si>
    <t>83.Pembuatan jalan di dusun</t>
  </si>
  <si>
    <t>84.Pembuatan Riol di Dusun</t>
  </si>
  <si>
    <t>86.Pembuatan Jalan Beton Dan Daam</t>
  </si>
  <si>
    <t>87.Pembukaan Dan Pengerasan Jalan Dari</t>
  </si>
  <si>
    <t>89.Pembukaan Dan Pengerasan Jalan Dari</t>
  </si>
  <si>
    <t>90.Pembuatan Daam,Riol Dan Jalan Beton Dari</t>
  </si>
  <si>
    <t xml:space="preserve">91.Pembuatan Riol Dari Langkok Ke Belakang </t>
  </si>
  <si>
    <t>92. Pengedaman dekat bak</t>
  </si>
  <si>
    <t xml:space="preserve">93. Pembuatan jalan,Dam dan </t>
  </si>
  <si>
    <t>94.Pembuatan jalan,Riol dari</t>
  </si>
  <si>
    <t>95.Pembuatan jalan dari tangsi</t>
  </si>
  <si>
    <t xml:space="preserve">96.Pembuatan Riol , Daam Dan Plat </t>
  </si>
  <si>
    <t>97.Pembuatan Daam Dusun Kemiri</t>
  </si>
  <si>
    <t>98.Pembukaan Dan Pengerasan Jalan Dari</t>
  </si>
  <si>
    <t>99.Pembukaan Dan Pengerasan Jalan Dari</t>
  </si>
  <si>
    <t>100.Pembukaan Dan Pengerasan Jalan Dari</t>
  </si>
  <si>
    <t>101.Pembukaan Dan Pengerasan Jalan Dari</t>
  </si>
  <si>
    <t>102.Pembuatan Daam,Riol Dan Jalan Beton Dari</t>
  </si>
  <si>
    <t>103.Pembuatan Daam,Riol Dan Jalan Beton Dari</t>
  </si>
  <si>
    <t>104.Pembuatan Daam,Riol Dan Jalan Beton Dari</t>
  </si>
  <si>
    <t>105.Pembuatan Daam,Riol Dan Jalan Beton Dari</t>
  </si>
  <si>
    <t>106.Pembuatan Daam Dan Jalan Beton Di</t>
  </si>
  <si>
    <t xml:space="preserve">107.Pembuatan Daam Dan Riol Dari Dusun </t>
  </si>
  <si>
    <t xml:space="preserve">108.Pembuatan  Riol , Daam Dan Jalan Beton  </t>
  </si>
  <si>
    <t xml:space="preserve">    Riol dan Dam Dsn B.Sibanta Dari SD 11 Ke SMC</t>
  </si>
  <si>
    <t>78.Pembuatan dan  Perbaikan Jalan Dan Riol</t>
  </si>
  <si>
    <t xml:space="preserve">     Dsn Kemiri dan  Tarandam</t>
  </si>
  <si>
    <t xml:space="preserve">      belakang rumah warga dsn Tarandam</t>
  </si>
  <si>
    <t xml:space="preserve">      sangan pagar di dusun  Tarandam</t>
  </si>
  <si>
    <t xml:space="preserve">       kang rumah warga dusun Tarandam</t>
  </si>
  <si>
    <t>109.Pembuatan Kerambak Ikan Di  Sepanjang</t>
  </si>
  <si>
    <t xml:space="preserve">         Kali Hitam Desa Sikalang</t>
  </si>
  <si>
    <t xml:space="preserve">      hasil pertanian  di Dsn B.Sibanta</t>
  </si>
  <si>
    <t xml:space="preserve">      Riol dari MCK Dusun  Kemiri</t>
  </si>
  <si>
    <t>Kesejahtaeraan Kades dan</t>
  </si>
  <si>
    <t xml:space="preserve">Perangkat Desa </t>
  </si>
  <si>
    <t>SekDes Non PNS 1 org/Th</t>
  </si>
  <si>
    <t>Kasi 3 org/Th</t>
  </si>
  <si>
    <t>Staf 6 org/Th</t>
  </si>
  <si>
    <t>110.Pembuatan Pagar Besi Di TKA</t>
  </si>
  <si>
    <t>Lokasi Jelas</t>
  </si>
  <si>
    <t>NO</t>
  </si>
  <si>
    <t>Dari Jembatan baru s /d Diatas Rumah Ortu Budi Apom</t>
  </si>
  <si>
    <t>Dari Rumah Iyek Suroso s / d Rumah sikal</t>
  </si>
  <si>
    <t>Dari jembatan tangsi sebrang s/d rumah ortu boker</t>
  </si>
  <si>
    <t xml:space="preserve">       Jalan Beton Dari Jembatan SD 11 ke</t>
  </si>
  <si>
    <t>Dari belakang rumah dinsa s/d belakang rumah tek nini</t>
  </si>
  <si>
    <t xml:space="preserve">60.Pembuatan Jalan Beton , Riol Dan Daam </t>
  </si>
  <si>
    <t>Dari Depan Rumah manik s /d rumah Marimin</t>
  </si>
  <si>
    <t>dari lapangan volly ball s/d Tangsi Malang</t>
  </si>
  <si>
    <t>belakang kantor desa</t>
  </si>
  <si>
    <t>dari samping rumah manok s/d tower kemiri</t>
  </si>
  <si>
    <t>111.Pembuatan Daam Belakang Rumah Warga</t>
  </si>
  <si>
    <t>Belakang Rumah Manok</t>
  </si>
  <si>
    <t>Dari Gapura rantih s/d rumah Ortu Moris</t>
  </si>
  <si>
    <t>23. Penambahan Gedung Dan Lokal TKA</t>
  </si>
  <si>
    <t>112.Pembuatan Kantor lembaga Desa</t>
  </si>
  <si>
    <t>113.Pembuatan Kantor BUMDes</t>
  </si>
  <si>
    <t>114.Rehap Riol Dan Pembuatan Plat Dweker Di</t>
  </si>
  <si>
    <t xml:space="preserve">        Belakang Asrama</t>
  </si>
  <si>
    <t>115.Pembuatan Tempat Bermain Kober Al Hafizh</t>
  </si>
  <si>
    <t xml:space="preserve">116.Pembuatan Tempat Bermain Play Group Bintang </t>
  </si>
  <si>
    <t xml:space="preserve">        Kejora</t>
  </si>
  <si>
    <t xml:space="preserve">      dsn B .Sibanta ke dsn M.Jaya</t>
  </si>
  <si>
    <t>117.Pembuatan Bak Sampah Di Desa Sikalang</t>
  </si>
  <si>
    <t xml:space="preserve">40.Pembuatan Pagar  Besi , Daam Dan Gapura </t>
  </si>
  <si>
    <t>Dari langkok s /d Belakang Rumah Suhar</t>
  </si>
  <si>
    <t>dari samping kedai siyur s/d samping rumah mainir</t>
  </si>
  <si>
    <t>119.Pembuatan Penyulingan Air Bersih</t>
  </si>
  <si>
    <t xml:space="preserve">120.Pembuatan Daam Di Dusun Muaro Jaya </t>
  </si>
  <si>
    <t>Dari Asrama Tangsi Rimbo s / d SD Bawah</t>
  </si>
  <si>
    <t>118.Tambahan Pembuatan Taman  Di Desa Sikalang</t>
  </si>
  <si>
    <t>Dari Simpang Bengkel Tobi s / d Di Atas Rumah Bang Ali</t>
  </si>
  <si>
    <t xml:space="preserve">     di Tangsi sebrang dsn B. Sibanta</t>
  </si>
  <si>
    <t>No</t>
  </si>
  <si>
    <t>Peningkatan Sarana Kantor</t>
  </si>
  <si>
    <t>Kelancaran Perencanaan</t>
  </si>
  <si>
    <t xml:space="preserve">121.Pembuatan Manara Pengeras Suara Masjid Jamik </t>
  </si>
  <si>
    <t xml:space="preserve">         Ijtihad Sikalang</t>
  </si>
  <si>
    <t xml:space="preserve">        Di Sikalang</t>
  </si>
  <si>
    <t>dari Tangsi tangsi Malang ke tower</t>
  </si>
  <si>
    <t xml:space="preserve">122.Pembuatan Jalan ,Daam Dan Plat Dweker  Dusun </t>
  </si>
  <si>
    <t xml:space="preserve">         Kemiri</t>
  </si>
  <si>
    <t>Dari rumah Karnadik ke wc umum dekat pentas</t>
  </si>
  <si>
    <t>123. Pembuatan Riol Dusun Kemiri</t>
  </si>
  <si>
    <t>Di Belakang Rumah tuminah S/d Rumah Tinggi</t>
  </si>
  <si>
    <t xml:space="preserve">         Bukit Sibanta</t>
  </si>
  <si>
    <t xml:space="preserve">124.Pembuatan Pagar Besi Pengaman Di Puncak </t>
  </si>
  <si>
    <t xml:space="preserve">125.Pembuatan Daam ,Jalan Beton dan Ruang Bermain </t>
  </si>
  <si>
    <t xml:space="preserve">         Anak Di Danau Tahiti</t>
  </si>
  <si>
    <t xml:space="preserve">126.Rehap Kantor Dan Pembuatan Ruangan Bermain </t>
  </si>
  <si>
    <t xml:space="preserve">          Anak - Anak Di Penangkaran Buaya </t>
  </si>
  <si>
    <t xml:space="preserve">         Desa Sikalang</t>
  </si>
  <si>
    <t xml:space="preserve">127.Pembuatan Lapangan Olah Raga Terbuka </t>
  </si>
  <si>
    <t xml:space="preserve">         Dan  Tribun Penonton Di Desa Sikalang</t>
  </si>
  <si>
    <t>128.Pembuatan Huruf Dan Lampu Nama Desa Sikalang</t>
  </si>
  <si>
    <t xml:space="preserve">        Di Puncak Bukit Sibanta</t>
  </si>
  <si>
    <t xml:space="preserve">   SDM Aparatur Desa,BPD Dan LPM</t>
  </si>
  <si>
    <t>Peningkatan Pendapatan</t>
  </si>
  <si>
    <t>Peningkatan Keterampilan</t>
  </si>
  <si>
    <t>Peningkatan Pelayanan</t>
  </si>
  <si>
    <t>Melestarikan  Songket</t>
  </si>
  <si>
    <t>Kelancaran Operasional</t>
  </si>
  <si>
    <t>Meningkatkan  Pemahaman</t>
  </si>
  <si>
    <t>pada Al -quran</t>
  </si>
  <si>
    <t>Memotivasi Pendidik</t>
  </si>
  <si>
    <t>Memotivasi Bunda Paud</t>
  </si>
  <si>
    <t xml:space="preserve"> Di Dekat Lapangan Sepakbola Danau</t>
  </si>
  <si>
    <t>TAMBAHAN</t>
  </si>
  <si>
    <t xml:space="preserve">       Dusun Tarandam</t>
  </si>
  <si>
    <t>129.Pembuatan Riol,Plat Dweker Dan Jalan Beton</t>
  </si>
  <si>
    <t>130.Pembuatan Riol Dan Daam Dusun Tarandam</t>
  </si>
  <si>
    <t xml:space="preserve">        Desa Sikalang </t>
  </si>
  <si>
    <t xml:space="preserve">131.Pembuatan Daam Dan Plat Dweker Di Tangsi </t>
  </si>
  <si>
    <t xml:space="preserve">       Sebrang</t>
  </si>
  <si>
    <t>132.Pembuatan Daam Di Dusun Muaro Jaya</t>
  </si>
  <si>
    <t>132.Pembuatan Riol Di Dusun Muaro Jaya</t>
  </si>
  <si>
    <t>133.Pembuatan Jembatan DiDusun Tarandam</t>
  </si>
  <si>
    <t xml:space="preserve">134.Pembuatan Riol Dari Simpang Rantih Ke Kuburan </t>
  </si>
  <si>
    <t xml:space="preserve">       Desa Sikalang</t>
  </si>
  <si>
    <t>135.Pembuatan Daam Di Bawah SD 11 Sikalang</t>
  </si>
  <si>
    <t>136.Pembuatan Jembatan Di Tangsi Sebrang</t>
  </si>
  <si>
    <t xml:space="preserve">       Dusun Bukit Sibanta</t>
  </si>
  <si>
    <t xml:space="preserve">138.Pembuatan Jalan Beton Dan Daam </t>
  </si>
  <si>
    <t xml:space="preserve">        Dusun Bukit Sibanta Desa Sikalang </t>
  </si>
  <si>
    <t xml:space="preserve"> TARANDAM</t>
  </si>
  <si>
    <t xml:space="preserve"> KEMIRI</t>
  </si>
  <si>
    <t>BUKIT SIBANTA</t>
  </si>
  <si>
    <t xml:space="preserve"> MUARO JAYA</t>
  </si>
  <si>
    <t>Keamanan</t>
  </si>
  <si>
    <t xml:space="preserve">Desa </t>
  </si>
  <si>
    <t>Desa Sikalang</t>
  </si>
  <si>
    <t xml:space="preserve">Keindahan </t>
  </si>
  <si>
    <t xml:space="preserve">Keindahan  Dan Sejarah Asal </t>
  </si>
  <si>
    <t>batas desa</t>
  </si>
  <si>
    <t>Pengembangan Luas Desa</t>
  </si>
  <si>
    <t>Keindahan / Pariwisata</t>
  </si>
  <si>
    <t>Peningkatan Ekonomi Desa</t>
  </si>
  <si>
    <t xml:space="preserve">Peningkatan Mutu </t>
  </si>
  <si>
    <t>Kelembagaan</t>
  </si>
  <si>
    <t xml:space="preserve">Pencegah Pencemaran </t>
  </si>
  <si>
    <t>Peningkatan Mutu Air</t>
  </si>
  <si>
    <t>Keagamaan</t>
  </si>
  <si>
    <t>Peningkatan Air</t>
  </si>
  <si>
    <t>4 Unit</t>
  </si>
  <si>
    <t>4 Buah</t>
  </si>
  <si>
    <t xml:space="preserve">Keindahan dan Ruang </t>
  </si>
  <si>
    <t>bermain anak</t>
  </si>
  <si>
    <t xml:space="preserve">Mengembangkan Usaha </t>
  </si>
  <si>
    <t>kecil Desa Sikalang</t>
  </si>
  <si>
    <t>Keindahan dan memperjelas</t>
  </si>
  <si>
    <t>Keamanan Desa</t>
  </si>
  <si>
    <t>Kelancaran Transportasi</t>
  </si>
  <si>
    <t>Keamanan Dusun</t>
  </si>
  <si>
    <t>Keamanan - kelancaran air</t>
  </si>
  <si>
    <t>Keindahan dan Pariwisata</t>
  </si>
  <si>
    <t>pariwisata</t>
  </si>
  <si>
    <t>Pengaman Jalan</t>
  </si>
  <si>
    <t>Pencegah Longsor</t>
  </si>
  <si>
    <t>Kelancaran saluran  air</t>
  </si>
  <si>
    <t>Penunjang Transportasi</t>
  </si>
  <si>
    <t>Kelancaran Saluran air</t>
  </si>
  <si>
    <t>Keamanan Lingkungan</t>
  </si>
  <si>
    <t xml:space="preserve">Penunjang kegiatan </t>
  </si>
  <si>
    <t>Kebersihan Lingkungan</t>
  </si>
  <si>
    <t xml:space="preserve">Kebersihan warga </t>
  </si>
  <si>
    <t>Meningkatkan fasilitas untuk</t>
  </si>
  <si>
    <t xml:space="preserve">Kenyamanan dn keamanan </t>
  </si>
  <si>
    <t>untuk menonton</t>
  </si>
  <si>
    <t>Peningkatan</t>
  </si>
  <si>
    <t>SDM</t>
  </si>
  <si>
    <t xml:space="preserve">Peningkatan SDM </t>
  </si>
  <si>
    <t>Meningkatkan Operasional</t>
  </si>
  <si>
    <t>Keaktifan Desa</t>
  </si>
  <si>
    <t>PUPR</t>
  </si>
  <si>
    <t xml:space="preserve">Nama Sekolah </t>
  </si>
  <si>
    <t>99 Buah</t>
  </si>
  <si>
    <t>2 Buah</t>
  </si>
  <si>
    <t>5000 M</t>
  </si>
  <si>
    <t>KOTA KU</t>
  </si>
  <si>
    <t>20 M</t>
  </si>
  <si>
    <t>3000 M</t>
  </si>
  <si>
    <t>Menjaga Kebersihan</t>
  </si>
  <si>
    <t>Pemakaman Baru</t>
  </si>
  <si>
    <t>Keamanan Pemakaman</t>
  </si>
  <si>
    <t>Pencegahan pencemaran</t>
  </si>
  <si>
    <t>Udara</t>
  </si>
  <si>
    <t>80 M</t>
  </si>
  <si>
    <t xml:space="preserve">150 M </t>
  </si>
  <si>
    <t>180 M</t>
  </si>
  <si>
    <t>170 M</t>
  </si>
  <si>
    <t>2000 M</t>
  </si>
  <si>
    <t>APBN</t>
  </si>
  <si>
    <t xml:space="preserve">APBD </t>
  </si>
  <si>
    <t>8 Unit</t>
  </si>
  <si>
    <t>1000 M2</t>
  </si>
  <si>
    <t>28 M</t>
  </si>
  <si>
    <t>190 M</t>
  </si>
  <si>
    <t xml:space="preserve">4000 M </t>
  </si>
  <si>
    <t>1750 M</t>
  </si>
  <si>
    <t>160 M</t>
  </si>
  <si>
    <t>900 M</t>
  </si>
  <si>
    <t>1800 M</t>
  </si>
  <si>
    <t>700 M</t>
  </si>
  <si>
    <t>1500 M2</t>
  </si>
  <si>
    <t>500 M2</t>
  </si>
  <si>
    <t>1Unit</t>
  </si>
  <si>
    <t>90 M</t>
  </si>
  <si>
    <t>70 M</t>
  </si>
  <si>
    <t>50 m</t>
  </si>
  <si>
    <t>70 m</t>
  </si>
  <si>
    <t>95 M</t>
  </si>
  <si>
    <t>10 0rang</t>
  </si>
  <si>
    <t>10 Orang</t>
  </si>
  <si>
    <t>9 Orang</t>
  </si>
  <si>
    <t>Peningkatan Sarana</t>
  </si>
  <si>
    <t xml:space="preserve">Pemungkiman Dan </t>
  </si>
  <si>
    <t>Prasarana Air Bersih</t>
  </si>
  <si>
    <t xml:space="preserve">Pembangunan </t>
  </si>
  <si>
    <t>Wisata Desa</t>
  </si>
  <si>
    <t>Pekantoran</t>
  </si>
  <si>
    <t>Fasilitasi Kegiatan</t>
  </si>
  <si>
    <t>Kota</t>
  </si>
  <si>
    <t>PKK Dan Perempuan</t>
  </si>
  <si>
    <t xml:space="preserve">Pendidikan Anak </t>
  </si>
  <si>
    <t>Usia Dini</t>
  </si>
  <si>
    <t>Pertanian,Perikanan</t>
  </si>
  <si>
    <t>Dan Peternakan</t>
  </si>
  <si>
    <t xml:space="preserve">Operasional </t>
  </si>
  <si>
    <t>Pembangunan Gedung</t>
  </si>
  <si>
    <t>Pengaman Kebakaran</t>
  </si>
  <si>
    <t>48 M</t>
  </si>
  <si>
    <t>2 Bh x 5.000.000</t>
  </si>
  <si>
    <t>50 Bh x  Rp 500.000</t>
  </si>
  <si>
    <t>3 Bh x  Rp 10.000.000</t>
  </si>
  <si>
    <t>2 Unit x  Rp 15.000.000</t>
  </si>
  <si>
    <t>1 Unit x  Rp 17.000.000</t>
  </si>
  <si>
    <t>1 Unit x  Rp 3.000.000</t>
  </si>
  <si>
    <t>2 bh  x Rp 2.000.000</t>
  </si>
  <si>
    <t>4 Unit x  Rp 5.000.000</t>
  </si>
  <si>
    <t>Informasi Warga</t>
  </si>
  <si>
    <t xml:space="preserve">Memperjelas Peta </t>
  </si>
  <si>
    <t>2 0rang</t>
  </si>
  <si>
    <t>RENCANA PEMBANGUNAN JANGKA MENENGAH DESA (RPJMDes)</t>
  </si>
  <si>
    <t>Kebersihan</t>
  </si>
  <si>
    <t>Peningkatan Jalan</t>
  </si>
  <si>
    <t>6 KM</t>
  </si>
  <si>
    <t xml:space="preserve">Mempelancar Saluran </t>
  </si>
  <si>
    <t>47.Pelatihan TPK</t>
  </si>
  <si>
    <t>1org x 150.000x12</t>
  </si>
  <si>
    <t>Meningkatan Iman dan Taqwa</t>
  </si>
  <si>
    <t>perangkat desa</t>
  </si>
  <si>
    <t xml:space="preserve">dan staf </t>
  </si>
  <si>
    <t>Aparat 18 Org/Th</t>
  </si>
  <si>
    <t>2 Unit</t>
  </si>
  <si>
    <t>8 bh x 1.000.000</t>
  </si>
  <si>
    <t>3 unit X 10.000.000</t>
  </si>
  <si>
    <t>Rp           1.000.000</t>
  </si>
  <si>
    <t>14 Bh x  Rp 5.000.000</t>
  </si>
  <si>
    <t>1 Unit x  Rp 5.000.000</t>
  </si>
  <si>
    <t>3 Org</t>
  </si>
  <si>
    <t>18 Aparatur</t>
  </si>
  <si>
    <t>sikalang</t>
  </si>
  <si>
    <t>Memperingati wafat M.Yamin</t>
  </si>
  <si>
    <t xml:space="preserve"> Aparatur Desa</t>
  </si>
  <si>
    <t>Melestarikan budaya</t>
  </si>
  <si>
    <t>Menuju kota layak anak</t>
  </si>
  <si>
    <t>1000 m</t>
  </si>
  <si>
    <t>166 SSX 6.000X12</t>
  </si>
  <si>
    <t>2.1</t>
  </si>
  <si>
    <t>Kegiatan Pembersihan Jalan</t>
  </si>
  <si>
    <t>Pengadaan Lampu Penerangan Jalan</t>
  </si>
  <si>
    <t>Pagar Pengaman Sepanjang Desa Sikalang</t>
  </si>
  <si>
    <t xml:space="preserve">Pembuatan  Tugu Desa Sikalang </t>
  </si>
  <si>
    <t>Pembuatan Gapura Perbatasan Desa Sikalang</t>
  </si>
  <si>
    <t>Pembuatan Taman Bermain Anak-anak di Desa Sikalang</t>
  </si>
  <si>
    <t>Pembuatan Pasar Bersama Pedagang Usaha Kecil</t>
  </si>
  <si>
    <t>Di Desa Sikalang</t>
  </si>
  <si>
    <t xml:space="preserve">Pembuatan Nama-Nama Asmaul Husnah dari plat </t>
  </si>
  <si>
    <t>Sepanjang  Jalan Desa Sikalang</t>
  </si>
  <si>
    <t>Pembuatan Halte Di Desa Sikalang</t>
  </si>
  <si>
    <t>Pembuatan Posronda Di Desa Sikalang</t>
  </si>
  <si>
    <t>Pembangunan Lapangan Futsal</t>
  </si>
  <si>
    <t>Mengaktifkan Kegiatan  Olahraga</t>
  </si>
  <si>
    <t>Pengerukan dan Normalisasi Kali Hitam Sikalang</t>
  </si>
  <si>
    <t>Pembuatan Pagar Dan Gapura SD N 16 Sikalang</t>
  </si>
  <si>
    <t>Pembuatan taman desa di Dusun tarandam</t>
  </si>
  <si>
    <t>Pembuatan MCK Dusun Muaro Jaya</t>
  </si>
  <si>
    <t xml:space="preserve">Penambahan Pembukaan jalan transportasi hasil </t>
  </si>
  <si>
    <t>pertanian di Dsn B.Sibanta</t>
  </si>
  <si>
    <t>Rehab jembatan menuju SD 11 Dsn.B.Sibanta</t>
  </si>
  <si>
    <t>Rehab Jembatan Pasar Dsn.B.Sibanta</t>
  </si>
  <si>
    <t>Rehab Jembatan Tangsi Sebrang Dsn. B.Sibanta</t>
  </si>
  <si>
    <t>Pembuatan Safety Tank Komunal Dsn.B.Sibanta</t>
  </si>
  <si>
    <t>Pembuatan MCK Dsn. B.Sibanta</t>
  </si>
  <si>
    <t>Pembuatan Pagar  , Cor Beton, daam dan Pemerataan</t>
  </si>
  <si>
    <t>tanah untuk Pemakaman Baru Di Ds Sikalang</t>
  </si>
  <si>
    <t>Pembuatan Pagar  Besi Dan Daam  Pemakaman lama</t>
  </si>
  <si>
    <t>di Dusun Kemiri</t>
  </si>
  <si>
    <t xml:space="preserve"> Rehap MCK Di Dusun Kemiri </t>
  </si>
  <si>
    <t>Rehap MCK Di Dusun Tarandam</t>
  </si>
  <si>
    <t>Pembuatan Daam Dan Riol Dusun Kemiri</t>
  </si>
  <si>
    <t>Pengedaman dekat bak sampah Dsn.kemiri</t>
  </si>
  <si>
    <t xml:space="preserve"> Pembuatan jalan,Dam dan Riol dari MCK Dsn.kemiri</t>
  </si>
  <si>
    <t>Pembuatan Daam Dusun Tarandam</t>
  </si>
  <si>
    <t>Rehap Riol Dan Pembuatan Plat Dweker Di Belakang</t>
  </si>
  <si>
    <t>Asrama</t>
  </si>
  <si>
    <t>Pembuatan Tempat Bermain Kober Al Hafizh</t>
  </si>
  <si>
    <t>Pembuatan Tempat Bermain Play Group Bintang Kejora</t>
  </si>
  <si>
    <t>Pembuatan Bak Sampah Di Desa Sikalang</t>
  </si>
  <si>
    <t>Tambahan Pembuatan Taman  Di Desa Sikalang</t>
  </si>
  <si>
    <t xml:space="preserve">Pembuatan Daam Di Dusun Muaro Jaya </t>
  </si>
  <si>
    <t xml:space="preserve">Pembuatan Menara Pengeras Suara Masjid Jamik </t>
  </si>
  <si>
    <t xml:space="preserve">  Ijtihad Sikalang</t>
  </si>
  <si>
    <t>Pembuatan Jalan ,Daam Dan Plat Dweker  Dusun Kemiri</t>
  </si>
  <si>
    <t>Pembuatan Riol Dusun Kemiri</t>
  </si>
  <si>
    <t xml:space="preserve">Pembuatan Riol,Plat Dweker Dan Jalan Beton </t>
  </si>
  <si>
    <t>Dusun Tarandam</t>
  </si>
  <si>
    <t xml:space="preserve">Pembuatan Riol Dan Daam Dusun Tarandam </t>
  </si>
  <si>
    <t xml:space="preserve">Desa Sikalang </t>
  </si>
  <si>
    <t>Pembuatan Daam Dan Plat Dweker Di Tangsi Sebrang</t>
  </si>
  <si>
    <t>Pembuatan Daam Di Dusun Muaro Jaya</t>
  </si>
  <si>
    <t>Pembuatan Riol Di Dusun Muaro Jaya</t>
  </si>
  <si>
    <t>Pembuatan Jembatan DiDusun Tarandam</t>
  </si>
  <si>
    <t xml:space="preserve">Simpang Rantih Ke Lurah Gadang </t>
  </si>
  <si>
    <t>Pembuatan Daam Di Bawah SD 11 Sikalang</t>
  </si>
  <si>
    <t>Pembuatan Jembatan Di Tangsi Sebrang</t>
  </si>
  <si>
    <t>Dusun Bukit Sibanta</t>
  </si>
  <si>
    <t xml:space="preserve">Penambahan Tribun Penonton </t>
  </si>
  <si>
    <t>Lapangan Volly Ball</t>
  </si>
  <si>
    <t>Pembuatan Pagar  Besi Depan Asrama Desa Sikalang</t>
  </si>
  <si>
    <t>Pembuatan Safety Tank Komunal Dsn.Muaro Jaya</t>
  </si>
  <si>
    <t>Pembuatan Jalan Dan Riol Di Dsn.Muaro Jaya</t>
  </si>
  <si>
    <t>Pembuatan Riol,Dam dan Jalan Dsn.M.Jaya</t>
  </si>
  <si>
    <t xml:space="preserve"> Rehabilitasi Dam SD 16 Sikalang</t>
  </si>
  <si>
    <t>Pembuatan Riol Dusun Muaro  Jaya</t>
  </si>
  <si>
    <t>di Dusun Muaro Jaya</t>
  </si>
  <si>
    <t>Pembuatan jalan dari tangsi Malang ke pemakaman</t>
  </si>
  <si>
    <t>baru</t>
  </si>
  <si>
    <t>Pembuatan Riol , Daam Dan Plat Dweker di Dsn.Kemiri</t>
  </si>
  <si>
    <t>Pembuatan Daam Dusun Kemiri</t>
  </si>
  <si>
    <t>Pembuatan  Riol , Daam Dan Jalan Beton  di Dsn. Kemiri</t>
  </si>
  <si>
    <t>Pembuatan Kerambah Ikan Dan Lubuk Larangan</t>
  </si>
  <si>
    <t>Setelah Normalisasi Kali Hitam Desa Sikalang</t>
  </si>
  <si>
    <t>Pembuatan Pagar Pengaman Dusun Kemiri</t>
  </si>
  <si>
    <t>Pembuatan Jalan Beton Dan Daam Dsn.Muaro Jaya</t>
  </si>
  <si>
    <t>Pembuatan Pagar Pengaman Dusun Bukit Sibanta</t>
  </si>
  <si>
    <t>Pembuatan Jalan Beton Dan Daam Dusun Kemiri</t>
  </si>
  <si>
    <t>Pembuatan Jalan Beton Dusun Tarandam</t>
  </si>
  <si>
    <t>Pembuatan Riol  Dusun Muaro Jaya</t>
  </si>
  <si>
    <t>Pembuatan Pagar Pengaman Dusun Tarandam</t>
  </si>
  <si>
    <t>Pembuatan Bendungan Dan Irigasi Desa Sikalang</t>
  </si>
  <si>
    <t xml:space="preserve">Pembuatan Pagar Pengaman  Besi Kantor Kepala </t>
  </si>
  <si>
    <t>Desa Lama Dan Paud Tunas Harapan</t>
  </si>
  <si>
    <t>Al Hafizh</t>
  </si>
  <si>
    <t>Umum Desa Sikalang</t>
  </si>
  <si>
    <t>Pembuatan Marka Jalan Untuk Penyeberangan</t>
  </si>
  <si>
    <t>Pembuatan Pagar Pengaman di Dusun Muaro Jaya</t>
  </si>
  <si>
    <t xml:space="preserve">Pembuatan jalan dan Dam </t>
  </si>
  <si>
    <t xml:space="preserve"> di Tangsi Sebrang dsn B.Sibanta</t>
  </si>
  <si>
    <t>Pembuatan Daam,Riol Dan Jalan Beton Dari</t>
  </si>
  <si>
    <t xml:space="preserve"> Tangsi Sebrang Ke Bukit Sibanta</t>
  </si>
  <si>
    <t xml:space="preserve">Pembuatan Jalan Beton , Riol Dan Daam </t>
  </si>
  <si>
    <t>Di Dsn B.Sibanta</t>
  </si>
  <si>
    <t>Pembukaan Dan Pengerasan Jalan Dari</t>
  </si>
  <si>
    <t xml:space="preserve">  Dusun Bukit Sibanta Ke Tangsi Sebrang</t>
  </si>
  <si>
    <t>Pembuatan Riol Dan Daam Dari Tangsi</t>
  </si>
  <si>
    <t>Sebrang Ke Bukit Sibanta</t>
  </si>
  <si>
    <t>Pembukaan dan pengerasan</t>
  </si>
  <si>
    <t>jl dari belakang T.sebrang ke Jembatan Sowoh</t>
  </si>
  <si>
    <t>Tangsi Sebrang Ke Bukit Sibanta</t>
  </si>
  <si>
    <t xml:space="preserve">Pembuatan Daam,Riol Dan Jalan Beton </t>
  </si>
  <si>
    <t>hasil pertanian  di Dsn B.Sibanta</t>
  </si>
  <si>
    <t>T.sebrang ke Jembatan Sowoh</t>
  </si>
  <si>
    <t xml:space="preserve">Pembuatan Riol ,Daam , Plat Dweker Dan </t>
  </si>
  <si>
    <t>Jalan Beton Dari Jembatan ke SD 11 Sikalang</t>
  </si>
  <si>
    <t>Pembuatan jalan,Dam dan riol dari SD 11 di Dsn B.Sibanta</t>
  </si>
  <si>
    <t xml:space="preserve">Pembuatan Daam Dan Jalan Beton </t>
  </si>
  <si>
    <t>Dusun Muaro Jaya</t>
  </si>
  <si>
    <t xml:space="preserve">Pengedaman di Dusun </t>
  </si>
  <si>
    <t>Bukit Sibanta</t>
  </si>
  <si>
    <t>dsn B .Sibanta ke dsn M.Jaya</t>
  </si>
  <si>
    <t>Pembuatan Riol dari atas SD 11 sampai</t>
  </si>
  <si>
    <t>ke lurah gadang dsn B.Sibanta</t>
  </si>
  <si>
    <t xml:space="preserve">Pembuatan Jalan Beton Riol Dan Daam </t>
  </si>
  <si>
    <t>Dsn B.Sibanta</t>
  </si>
  <si>
    <t>Riol dan Dam Dsn B.Sibanta Dari SD 11 Ke SMC</t>
  </si>
  <si>
    <t>Dusun Bukit Sibanta Ke Tangsi Sebrang</t>
  </si>
  <si>
    <t>Pembuatan Riol dan</t>
  </si>
  <si>
    <t xml:space="preserve"> Dam di Dsn.Tarandam</t>
  </si>
  <si>
    <t>Pembuatan dan  Perbaikan Jalan Dan Riol</t>
  </si>
  <si>
    <t xml:space="preserve"> Dsn Kemiri dan  Tarandam</t>
  </si>
  <si>
    <t xml:space="preserve">Pembuatan Riol,Daam,Jalan Dan  </t>
  </si>
  <si>
    <t>Plat Dweker Dusun Muaro.Jaya</t>
  </si>
  <si>
    <t xml:space="preserve">Pembuatan Riol Dari Langkok Ke Belakang </t>
  </si>
  <si>
    <t>Rumah Warga Dusun Tarandam</t>
  </si>
  <si>
    <t>Dusun Kemiri Ke Dusun Tarandam</t>
  </si>
  <si>
    <t>Dusun Kemiri Ke Dusun Muaro Jaya</t>
  </si>
  <si>
    <t>Dusun Kemiri Ke Kayu Gadang</t>
  </si>
  <si>
    <t>Tower Ke Tangsi Malang</t>
  </si>
  <si>
    <t>Pembuatan Daam Dan Jalan Beton Di</t>
  </si>
  <si>
    <t xml:space="preserve">Dusun Kemiri </t>
  </si>
  <si>
    <t xml:space="preserve">Pembuatan Riol,Dan Jalan Beton Dusun </t>
  </si>
  <si>
    <t>Muaro.Jaya</t>
  </si>
  <si>
    <t>Pembuatan jalan,Riol dari</t>
  </si>
  <si>
    <t>Tower ke tangsi malang</t>
  </si>
  <si>
    <t xml:space="preserve">Pembuatan Jalan Beton Dan Daam </t>
  </si>
  <si>
    <t>Di Dusun Bukit Sibanta</t>
  </si>
  <si>
    <t>Pembuatan Jalan Beton Dan Riol</t>
  </si>
  <si>
    <t>Pembuatan Daam Dan Jalan Beton</t>
  </si>
  <si>
    <t xml:space="preserve">Dusun Bukit Sibanta Desa Sikalang </t>
  </si>
  <si>
    <t>Pembuatan Penyulingan Air Bersih</t>
  </si>
  <si>
    <t>Di Sikalang</t>
  </si>
  <si>
    <t>Pembangunan Hidran Kebakaran Dan Saluran</t>
  </si>
  <si>
    <t>Pembuatan Desa Warna Dan Gambar 3 D Desa Sikalang</t>
  </si>
  <si>
    <t>Danau Tahiti Ke SMC  Dusun Bukit Sibanta</t>
  </si>
  <si>
    <t>Pembukaan Jalan Dan Cor Beton Ke  Panorama</t>
  </si>
  <si>
    <t xml:space="preserve">Pembuatan Panorama  Dan Penerangan </t>
  </si>
  <si>
    <t>Di Desa Sikalang Dusun Bukit Sibanta</t>
  </si>
  <si>
    <t xml:space="preserve">Rehap Kantor Dan Pembuatan Ruangan Bermain </t>
  </si>
  <si>
    <t>Pembuatan Huruf Dan Lampu Nama Plang</t>
  </si>
  <si>
    <t>Desa Sikalang Di Puncak Bukit Sibanta</t>
  </si>
  <si>
    <t xml:space="preserve">Pembuatan Daam ,Jalan Beton dan Ruang </t>
  </si>
  <si>
    <t>Bermain Anak Di Danau Tahiti</t>
  </si>
  <si>
    <t xml:space="preserve">Pembuatan Pagar Besi Pengaman Di Puncak </t>
  </si>
  <si>
    <t xml:space="preserve">Pengadaan Permainan Air  Anak-Anak Di Danau </t>
  </si>
  <si>
    <t>Tahiti Desa Sikalang</t>
  </si>
  <si>
    <t xml:space="preserve">Pengadaan Permainan Anak-Anak Di </t>
  </si>
  <si>
    <t>Penangkaran Buaya  Desa Sikalang</t>
  </si>
  <si>
    <t xml:space="preserve">Pembuatan Gedung Kantor Desa </t>
  </si>
  <si>
    <t>Pembuatan Kantor lembaga Desa Sikalng</t>
  </si>
  <si>
    <t>Pembangunan gedung SMP</t>
  </si>
  <si>
    <t xml:space="preserve">Pembuatan Gedung Serba Guna Di </t>
  </si>
  <si>
    <t>Penambahan Gedung TKA</t>
  </si>
  <si>
    <t>Penambahan Gedung Paud</t>
  </si>
  <si>
    <t>Bantuan Masjid Ijtihad</t>
  </si>
  <si>
    <t>Bantuan untuk Mushola</t>
  </si>
  <si>
    <t>Ar-Rahman</t>
  </si>
  <si>
    <t xml:space="preserve">Pembinaan Majelis </t>
  </si>
  <si>
    <t>Taklim</t>
  </si>
  <si>
    <t xml:space="preserve">Pembinaan Remaja </t>
  </si>
  <si>
    <t xml:space="preserve"> Mesjid</t>
  </si>
  <si>
    <t xml:space="preserve">Perlengkapan Rabana Dan Pelatihan Untuk Majelis </t>
  </si>
  <si>
    <t>Taglim</t>
  </si>
  <si>
    <t xml:space="preserve">Pakaian  Seragam </t>
  </si>
  <si>
    <t xml:space="preserve">Penunjang Kegiatan  </t>
  </si>
  <si>
    <t>Olah Raga</t>
  </si>
  <si>
    <t>Pendidikan dan pelatihan  linmas</t>
  </si>
  <si>
    <t>Pembinaan remaja karang</t>
  </si>
  <si>
    <t>taruna</t>
  </si>
  <si>
    <t>Penyuluhan Anti Narkoba</t>
  </si>
  <si>
    <t>Kegiatan Seni Budaya</t>
  </si>
  <si>
    <t>Kuda Kepang</t>
  </si>
  <si>
    <t>Peningkatan Peralatan  Seni Budaya</t>
  </si>
  <si>
    <t>Pelatihan Industri Makanan</t>
  </si>
  <si>
    <t>Mengadakan Pelatihan Salon Kecantikan</t>
  </si>
  <si>
    <t>Pelatihan Komputer</t>
  </si>
  <si>
    <t>Pelatihan Mekanik</t>
  </si>
  <si>
    <t>Pengadaan Sekolah Paket</t>
  </si>
  <si>
    <t xml:space="preserve">Sawahlunto </t>
  </si>
  <si>
    <t>Internasional Songket</t>
  </si>
  <si>
    <t>Hut Kota sawahlunto</t>
  </si>
  <si>
    <t>Hut RI</t>
  </si>
  <si>
    <t>MTQ Tk Kecamatan</t>
  </si>
  <si>
    <t>Festival Multi Etnis Cultural</t>
  </si>
  <si>
    <t xml:space="preserve"> Kegiatan Gala Desa</t>
  </si>
  <si>
    <t>MTQ Tk Kota</t>
  </si>
  <si>
    <t>Festival 1 Muharam</t>
  </si>
  <si>
    <t>Haul M.Yamin</t>
  </si>
  <si>
    <t>Pemberian Makanan</t>
  </si>
  <si>
    <t xml:space="preserve"> Tambahan Posyandu Lansia</t>
  </si>
  <si>
    <t>Penunjang Kota Layak Anak</t>
  </si>
  <si>
    <t>Transportasi Pelatihan</t>
  </si>
  <si>
    <t xml:space="preserve">Posyandu </t>
  </si>
  <si>
    <t xml:space="preserve">Pemberian Makanan </t>
  </si>
  <si>
    <t>Tambahan Posyandu  Balita</t>
  </si>
  <si>
    <t>Belanja Modal Posyandu</t>
  </si>
  <si>
    <t>Peningkatan Kapasitas SDM Pendidik Paud</t>
  </si>
  <si>
    <t xml:space="preserve">Penunjang Kegiatan </t>
  </si>
  <si>
    <t>Pertanian</t>
  </si>
  <si>
    <t>Rehap Rumah Bibit Dan Kebun Bibit</t>
  </si>
  <si>
    <t xml:space="preserve"> Desa Sikalang</t>
  </si>
  <si>
    <t>Peningkatan SDM Kel.Tani</t>
  </si>
  <si>
    <t>Pekarangan</t>
  </si>
  <si>
    <t>Pemberian Bibit Karet</t>
  </si>
  <si>
    <t>Pemberian Bibit Jeruk Nipis</t>
  </si>
  <si>
    <t>Pemberian Bibit Buah</t>
  </si>
  <si>
    <t xml:space="preserve"> Pemberian Bibit Sayur</t>
  </si>
  <si>
    <t>Pemberian Bibit  Itik Bertelur</t>
  </si>
  <si>
    <t xml:space="preserve"> Pemberian Bibit  Ikan Bawal</t>
  </si>
  <si>
    <t>Pemberian Bibit Coklat</t>
  </si>
  <si>
    <t>Pelatihan Tanaman Hidroponik</t>
  </si>
  <si>
    <t>Pemberian Bibit Toga</t>
  </si>
  <si>
    <t>Pembuatan Kebun Tanaman Toga</t>
  </si>
  <si>
    <t>Insentif PSM</t>
  </si>
  <si>
    <t xml:space="preserve">Insentif Kader Desa </t>
  </si>
  <si>
    <t>Siaga,</t>
  </si>
  <si>
    <t xml:space="preserve">Konsumsi MMD Desa </t>
  </si>
  <si>
    <t>Siaga.</t>
  </si>
  <si>
    <t>Transportasi Pengurus</t>
  </si>
  <si>
    <t>Desa Siaga</t>
  </si>
  <si>
    <t>Operasional Desa Siaga</t>
  </si>
  <si>
    <t xml:space="preserve">Transportasi Pelatihan </t>
  </si>
  <si>
    <t>Pemeriksaan Rumah</t>
  </si>
  <si>
    <t>dengan sarana sanitasi</t>
  </si>
  <si>
    <t>Insentif petugas profil</t>
  </si>
  <si>
    <t>Insentif Pemungut PBB</t>
  </si>
  <si>
    <t>Jasa Kader Posyandu</t>
  </si>
  <si>
    <t>Jasa/Insentif Pengelola Paud</t>
  </si>
  <si>
    <t>Jasa/Insentif bunda Paud</t>
  </si>
  <si>
    <t>Jasa/Insentif Pendidik Paud</t>
  </si>
  <si>
    <t xml:space="preserve">Jasa Kader Posyandu Lansia </t>
  </si>
  <si>
    <t>Operasional LPM</t>
  </si>
  <si>
    <t>Operasional LKM</t>
  </si>
  <si>
    <t>Operasional BPSPAMS</t>
  </si>
  <si>
    <t>Operasional Karang</t>
  </si>
  <si>
    <t>Taruna.</t>
  </si>
  <si>
    <t>Belanja Tak Terduga</t>
  </si>
  <si>
    <t>Belanja Pegawai</t>
  </si>
  <si>
    <t>Penghasilan Tetap Kepala Desa, Perangkat Desa</t>
  </si>
  <si>
    <t>teraan Staf Desa</t>
  </si>
  <si>
    <t>Tunjangan Desa Kepala Desa, Perangkat Desa</t>
  </si>
  <si>
    <t>Dan Staf Desa</t>
  </si>
  <si>
    <t>Aparatur Desa</t>
  </si>
  <si>
    <t>Tunjangan Kesejahteraan Kepala Desa, Perangkat</t>
  </si>
  <si>
    <t>Kesejahteraan Kades</t>
  </si>
  <si>
    <t>Dan Aparatur Desa</t>
  </si>
  <si>
    <t>Tunjangan Tetap BPD</t>
  </si>
  <si>
    <t>Tunjangan tetap LPM</t>
  </si>
  <si>
    <t>Kesejahteraan LPM</t>
  </si>
  <si>
    <t>.Tunjangan Kesehatan</t>
  </si>
  <si>
    <t>18 Org</t>
  </si>
  <si>
    <t>Tambahan Kesejahteraan BPD</t>
  </si>
  <si>
    <t>Tunjangan jabatan Kepala Desa</t>
  </si>
  <si>
    <t>Kesejahteraan Kepala Desa</t>
  </si>
  <si>
    <t>Perangkat dan Staf Desa</t>
  </si>
  <si>
    <t>Honorarium Penatausahaan Keuangan</t>
  </si>
  <si>
    <t xml:space="preserve">Kesejahteraan Penatausahaan </t>
  </si>
  <si>
    <t>Keuangan</t>
  </si>
  <si>
    <t>2 Org/Th</t>
  </si>
  <si>
    <t>Biaya Petugas Perawatan Buku Bacaan</t>
  </si>
  <si>
    <t>Perawatan Pustaka Desa</t>
  </si>
  <si>
    <t>Belanja Alat Tulis Kantor</t>
  </si>
  <si>
    <t>Benda Pos</t>
  </si>
  <si>
    <t>Pakaian Dinas Aparatur Desa</t>
  </si>
  <si>
    <t xml:space="preserve">Aparat 18 org </t>
  </si>
  <si>
    <t xml:space="preserve"> 2 Steel x Rp. 250.000,-</t>
  </si>
  <si>
    <t xml:space="preserve"> Alat dan Bahan Kebersihan Kantor</t>
  </si>
  <si>
    <t>Perjalanan Dinas</t>
  </si>
  <si>
    <t>Kantor</t>
  </si>
  <si>
    <t>Jilid dan Penggandaan</t>
  </si>
  <si>
    <t>Belanja Operasional Komputer</t>
  </si>
  <si>
    <t>Makan Minum Rapat</t>
  </si>
  <si>
    <t>Makan Minum Tamu</t>
  </si>
  <si>
    <t>Biaya Listrik</t>
  </si>
  <si>
    <t>Biaya Pulsa Modem</t>
  </si>
  <si>
    <t>Operasional Kendaraan  Dinas</t>
  </si>
  <si>
    <t>3 Kdr X Rp 250.000 X 12 Bln</t>
  </si>
  <si>
    <t>Honor TPK Non Konstruksi</t>
  </si>
  <si>
    <t>Belanja Modal</t>
  </si>
  <si>
    <t>Laptop</t>
  </si>
  <si>
    <t>3 Unit x 8.900.000</t>
  </si>
  <si>
    <t>Kursi Exsekutif</t>
  </si>
  <si>
    <t>Sound System</t>
  </si>
  <si>
    <t xml:space="preserve">AC </t>
  </si>
  <si>
    <t>5Unit x 6.000.000</t>
  </si>
  <si>
    <t>Kursi Tunggu</t>
  </si>
  <si>
    <t>2Unit x 2.000.000</t>
  </si>
  <si>
    <t>Meja Rapat Bulat</t>
  </si>
  <si>
    <t>Genset</t>
  </si>
  <si>
    <t>Mesin Potong Rumput</t>
  </si>
  <si>
    <t>Printer</t>
  </si>
  <si>
    <t>Terali Jendela</t>
  </si>
  <si>
    <t>Lemari Arsip Kayu</t>
  </si>
  <si>
    <t>Kamera</t>
  </si>
  <si>
    <t>Meja Staf</t>
  </si>
  <si>
    <t>Tenda besi</t>
  </si>
  <si>
    <t>Karpet dan Tikar</t>
  </si>
  <si>
    <t>5 Unit x  Rp 1.000.000</t>
  </si>
  <si>
    <t>Kursi Rapat Pitura</t>
  </si>
  <si>
    <t>Lemari Arsip Besi</t>
  </si>
  <si>
    <t>Kursi Tamu Kepala Desa</t>
  </si>
  <si>
    <t>Mini Compo</t>
  </si>
  <si>
    <t>TV LED 32 Inchi + Braket</t>
  </si>
  <si>
    <t>Dispenser</t>
  </si>
  <si>
    <t>Filling Cabinet</t>
  </si>
  <si>
    <t>Neon Box</t>
  </si>
  <si>
    <t>Running Text</t>
  </si>
  <si>
    <t>Hardisck</t>
  </si>
  <si>
    <t>Kendaraan Dinas</t>
  </si>
  <si>
    <t>Drone</t>
  </si>
  <si>
    <t>Alat olah raga</t>
  </si>
  <si>
    <t>Loud Speaker Dinding</t>
  </si>
  <si>
    <t>Stabilizer</t>
  </si>
  <si>
    <t>Wifi</t>
  </si>
  <si>
    <t>Mesin Vacum Dan Spener</t>
  </si>
  <si>
    <t>Mesin Jahit</t>
  </si>
  <si>
    <t>Mesin Breker</t>
  </si>
  <si>
    <t xml:space="preserve">Mesin Stanper </t>
  </si>
  <si>
    <t>Digital Parabola</t>
  </si>
  <si>
    <t>Mimbar Podium Pidato</t>
  </si>
  <si>
    <t>Bendera Merah Putih Ukuran Besar,Kecil dan Marawa</t>
  </si>
  <si>
    <t>300 bh</t>
  </si>
  <si>
    <t>Mesin Molen</t>
  </si>
  <si>
    <t>Operasional BPD</t>
  </si>
  <si>
    <t>Inventarisasi Aset-Aset Desa</t>
  </si>
  <si>
    <t>Musrenbang Desa</t>
  </si>
  <si>
    <t>Rapat Koordinasi Pemerintah Desa</t>
  </si>
  <si>
    <t>Pembuatan Papan Data Dengan Digital Printing</t>
  </si>
  <si>
    <t>Rapat Perencanaan APB Desa</t>
  </si>
  <si>
    <t xml:space="preserve">Perencanaan RKP </t>
  </si>
  <si>
    <t>Perencanaan Posko P3MD</t>
  </si>
  <si>
    <t>Pembuatan LPPD dan LKPJ</t>
  </si>
  <si>
    <t>Kegiatan Penilaian Lomba Desa</t>
  </si>
  <si>
    <t xml:space="preserve"> Lomba Kompetensi Kades Tk Kecamatan</t>
  </si>
  <si>
    <t>Biaya uang Duka Aparat Desa</t>
  </si>
  <si>
    <t>Purna Bakti Kepala Dusun</t>
  </si>
  <si>
    <t>Pembuatan Papan Informasi Dusun</t>
  </si>
  <si>
    <t>Pemetaan Wilayah Desa Sikalang</t>
  </si>
  <si>
    <t>Peningkatan Kapasitas SDM Aparatur Desa,BPD,LPM</t>
  </si>
  <si>
    <t>Pelatihan TPK</t>
  </si>
  <si>
    <t>Pembuatan Gapura Masjid Jami' Ijtihad  Desa Sikalang</t>
  </si>
  <si>
    <t>Pembuatan Savety Tank Warga Desa Sikalang</t>
  </si>
  <si>
    <t>96 Unit</t>
  </si>
  <si>
    <t xml:space="preserve"> Pembuatan jalan Beton di dusun Muaro Jaya</t>
  </si>
  <si>
    <t>Pembuatan Daam Dan Riol Di Dusun Kemiri</t>
  </si>
  <si>
    <t>16 x 8 M</t>
  </si>
  <si>
    <t>penunjang pariwisata</t>
  </si>
  <si>
    <t>Pelatihan Ngaji Irama Tilawah,Tartil, Tahsin Qur'an, Hafizh Qur'an</t>
  </si>
  <si>
    <t>15 Org</t>
  </si>
  <si>
    <t>Kaligrafi Qur'an,MSQ, MFQ,Khotbah Jum'at, Penyelenggaraan Jenazah</t>
  </si>
  <si>
    <t>Transport Guru Senam Masyarakat Desa Sikalang</t>
  </si>
  <si>
    <t>2 Org</t>
  </si>
  <si>
    <t>Pos Daya</t>
  </si>
  <si>
    <t>Kegiatan Pelatihan dan perlengkapan Seni Budaya (Randai)</t>
  </si>
  <si>
    <t xml:space="preserve">Pelatihan Industri Shampo </t>
  </si>
  <si>
    <t>Pemberian bahan dan peralatan kelompok industri sabun</t>
  </si>
  <si>
    <t>Pemberian bahan dan peralatan kelompok industri bed cover</t>
  </si>
  <si>
    <t xml:space="preserve">Pengadaan Peralatan dan Pelatihan Tenun Songket </t>
  </si>
  <si>
    <t>Pemberian bahan dan Pelatihan pembuatan souvenir</t>
  </si>
  <si>
    <t>6 Org</t>
  </si>
  <si>
    <t>Pemberian bahan dan Pelatihan Industri Minuman</t>
  </si>
  <si>
    <t>Pemberian bahan dan Pelatihan arang Briket Kelapa</t>
  </si>
  <si>
    <t xml:space="preserve">Pelatihan pembuatan susu </t>
  </si>
  <si>
    <t>Penyertaan Modal Bumdes</t>
  </si>
  <si>
    <t>Pemberian bahan dan Pelatihan Pembuatan Mukena</t>
  </si>
  <si>
    <t>Pengadaan kelas dan Pelatihan Bahasa Asing</t>
  </si>
  <si>
    <t>8 0rang</t>
  </si>
  <si>
    <t>8 Orang</t>
  </si>
  <si>
    <t xml:space="preserve">Fasilitasi Siswa - Siswi Berprestasi Di bidang Keagamaan, Olahraga dan </t>
  </si>
  <si>
    <t>Pendidikan</t>
  </si>
  <si>
    <t xml:space="preserve">Jambore </t>
  </si>
  <si>
    <t>3 Kegiatan</t>
  </si>
  <si>
    <t>2 Kelompok Tani</t>
  </si>
  <si>
    <t>1 Kelompok Tani</t>
  </si>
  <si>
    <t>40 Orang</t>
  </si>
  <si>
    <t>20 Orang</t>
  </si>
  <si>
    <t>10 orang</t>
  </si>
  <si>
    <t>30 orang</t>
  </si>
  <si>
    <t>Pelatihan Pembuatan Pupuk Organik dan Nonorganik</t>
  </si>
  <si>
    <t xml:space="preserve">Pengadaan dan Pembuatan Kandang, Sapi Perah , Kambing, </t>
  </si>
  <si>
    <t>Sapi 6 Ekor</t>
  </si>
  <si>
    <t>Peningkatan Ekonomi</t>
  </si>
  <si>
    <t xml:space="preserve">dan Sapi Pedaging </t>
  </si>
  <si>
    <t>Kambing 4 Ekor</t>
  </si>
  <si>
    <t>Meningkatkan Kesejahteraan</t>
  </si>
  <si>
    <t>Mesin Foto Copy</t>
  </si>
  <si>
    <t>Pembuatan Taman Buah Desa Sikalang</t>
  </si>
  <si>
    <t>Pembuatan Daam , Riol Dan Jalan Beton</t>
  </si>
  <si>
    <t>Di Penangkaran Buaya Di Desa Sikalang</t>
  </si>
  <si>
    <t>400  M2</t>
  </si>
  <si>
    <t xml:space="preserve">Kebudayaan Dan </t>
  </si>
  <si>
    <t>Adat</t>
  </si>
  <si>
    <t xml:space="preserve">Jasa/Insentif </t>
  </si>
  <si>
    <t xml:space="preserve"> Pengelola  TBM</t>
  </si>
  <si>
    <t>Jasa/Insentif Petugas</t>
  </si>
  <si>
    <t xml:space="preserve">  Capil</t>
  </si>
  <si>
    <t>c</t>
  </si>
  <si>
    <t>d</t>
  </si>
  <si>
    <t>i</t>
  </si>
  <si>
    <t xml:space="preserve">p </t>
  </si>
  <si>
    <t>I</t>
  </si>
  <si>
    <t>II</t>
  </si>
  <si>
    <t>III</t>
  </si>
  <si>
    <t>IV</t>
  </si>
  <si>
    <t>VI</t>
  </si>
  <si>
    <t>VII</t>
  </si>
  <si>
    <t>Perkantoran</t>
  </si>
  <si>
    <t>4 Dusun</t>
  </si>
  <si>
    <t>Dan Ekonomi</t>
  </si>
  <si>
    <t>Fasilitasi Kebutuhan Orang - Orang Disibilitas</t>
  </si>
  <si>
    <t>Pembuatan Pagar Besi Di Lingkungan Masjid Ijtihad</t>
  </si>
  <si>
    <t>40 m</t>
  </si>
  <si>
    <t>Pembuatan Pagar Besi Di Lingkungan Musholla Ar Rahman</t>
  </si>
  <si>
    <t>Fasilitasi sarana dan prasarana kelompok drumband TPQ Jamik Ijtihad</t>
  </si>
  <si>
    <t>4 Kelompok Tani</t>
  </si>
  <si>
    <t>.Jasa/Insentif kader KB</t>
  </si>
  <si>
    <t>LPM</t>
  </si>
  <si>
    <t>10 Unit</t>
  </si>
  <si>
    <t>Pelatihan Pembuatan Cat Dan Tinner</t>
  </si>
  <si>
    <t>Pembuatan Sumber Air Baru , Penampungan Bak Air Dan</t>
  </si>
  <si>
    <t>Saluran Ipal Desa Sikalang</t>
  </si>
  <si>
    <t xml:space="preserve">Pembuatan Embung Air, </t>
  </si>
  <si>
    <t xml:space="preserve">Pembuatan Danau Buatan serta Pulau buatan, dan Daam Di Penakaran  </t>
  </si>
  <si>
    <t xml:space="preserve">buaya serta Perlengkapan Permainan </t>
  </si>
  <si>
    <t xml:space="preserve"> (  EDI NARWIN DAULAY  )</t>
  </si>
  <si>
    <t>Bak Air Plastik</t>
  </si>
  <si>
    <t>Slang  Air</t>
  </si>
  <si>
    <t>1 Roll</t>
  </si>
  <si>
    <t>Dap Listrik</t>
  </si>
  <si>
    <t>1 Buah</t>
  </si>
  <si>
    <t>Pembuatan Jalan Beton Dan Daam Dusun Bukit Sibanta</t>
  </si>
  <si>
    <t>4 Titik</t>
  </si>
  <si>
    <t xml:space="preserve">Pembuatan Riol Dan Daam Di Belakang Rumah Warga </t>
  </si>
  <si>
    <t xml:space="preserve">Pembuatan jalan ,Dam dan Riol </t>
  </si>
  <si>
    <t>Pembuatan Site Plan Pembangunan Di Desa  Sikalang</t>
  </si>
  <si>
    <t xml:space="preserve">Memperjelas </t>
  </si>
  <si>
    <t>Pembangunan Desa</t>
  </si>
  <si>
    <t xml:space="preserve">Rehap Pipa Beton / Polongan Di Desa Sikalang </t>
  </si>
  <si>
    <t>Sepakbola Desa Sikalang</t>
  </si>
  <si>
    <t xml:space="preserve">Pembuatan Lapangan Olahraga , Tribun  Dan Rehap Lapangan </t>
  </si>
  <si>
    <t>Pembuatan Pot Bunga  Dan Kursi Beton di Desa Sikalang</t>
  </si>
  <si>
    <t>Pengecoran , Riol Dan Pembuatan Daam Dari</t>
  </si>
  <si>
    <t>Anak - Anak Di Penangkaran Buaya Desa Sikalang</t>
  </si>
  <si>
    <t>Fasilitasi Kelompok Orang Miskin</t>
  </si>
  <si>
    <t xml:space="preserve"> Penambahan Pembuatan Jalan Beton ,</t>
  </si>
  <si>
    <t>Keamanan Pejalan Kaki</t>
  </si>
  <si>
    <t>4000 M</t>
  </si>
  <si>
    <t>RENCANA KERJA PEMERINTAHAN DESA</t>
  </si>
  <si>
    <t>TAHUN 2018</t>
  </si>
  <si>
    <t>Prakiraan</t>
  </si>
  <si>
    <t>Rekening</t>
  </si>
  <si>
    <t>Bidang Penyelenggaraan Pemerintahan Desa</t>
  </si>
  <si>
    <t>Penghasilan tetap dan Tunjangan</t>
  </si>
  <si>
    <t>Penghasilan tetap kepala Desa dan Perangkat Desa</t>
  </si>
  <si>
    <t>Jan- Des 2018</t>
  </si>
  <si>
    <t>Tunjangan staf Perangkat Desa</t>
  </si>
  <si>
    <t xml:space="preserve">Tunjangan Kesehatan </t>
  </si>
  <si>
    <t>Tunjangan tetap BPD</t>
  </si>
  <si>
    <t xml:space="preserve">Honorarium Penatausahaan Keuangan </t>
  </si>
  <si>
    <t>Honor Petugas Kebersihan Kantor</t>
  </si>
  <si>
    <t xml:space="preserve">Biaya Petugas Kebersihan Sarana Prasarana Umum </t>
  </si>
  <si>
    <t>Honor Petugas Perawatan Buku Bacaan</t>
  </si>
  <si>
    <t>Belanja Barang dan Jasa</t>
  </si>
  <si>
    <t>Belanja Listrik, air, telepon</t>
  </si>
  <si>
    <t>jan- Des 2018</t>
  </si>
  <si>
    <t>Belanja alat dan bahan kebersihan kantor</t>
  </si>
  <si>
    <t>Belanja Benda pos</t>
  </si>
  <si>
    <t>Belanja foto copy, cetak dan penggandaan</t>
  </si>
  <si>
    <t>Belanja makan minum (rapat dan tamu )</t>
  </si>
  <si>
    <t>Pakaian dinas aparatur Desa dan Linmas</t>
  </si>
  <si>
    <t>Belanja Perawatan Kendaraan Bermotor</t>
  </si>
  <si>
    <t>BBM dan Gas</t>
  </si>
  <si>
    <t>17 Org</t>
  </si>
  <si>
    <t>jan - Des 2018</t>
  </si>
  <si>
    <t>Aktifitas Pekerjaan</t>
  </si>
  <si>
    <t>Belanja Perjalanan Dinas</t>
  </si>
  <si>
    <t>Belanja Pemeliharaan alat kantor dan Rumah Tangga</t>
  </si>
  <si>
    <t>Tambah daya listrik</t>
  </si>
  <si>
    <t>Belanja honorarium lainnya ( Honor TPK non Konstruksi)</t>
  </si>
  <si>
    <t>Belanja Modal :</t>
  </si>
  <si>
    <t>Pengadaan Laptop</t>
  </si>
  <si>
    <t>2 Unit x 8.900.000</t>
  </si>
  <si>
    <t>2 bh</t>
  </si>
  <si>
    <t>Jan-Des 2018</t>
  </si>
  <si>
    <t>Rapat Kerja Pemerintah Desa</t>
  </si>
  <si>
    <t>Pengelola Informasi Desa</t>
  </si>
  <si>
    <t>6 Unit</t>
  </si>
  <si>
    <t>Kegiatan Perencanaan Pembangunan (RKP) Desa 2019</t>
  </si>
  <si>
    <t>Penyeleggaraan evaluasi tingkat perkembangan</t>
  </si>
  <si>
    <t>Penilaian Kompetensi Kades/Sekdes</t>
  </si>
  <si>
    <t>2 kali</t>
  </si>
  <si>
    <t>Kompetensi Kades/sekdes</t>
  </si>
  <si>
    <t xml:space="preserve">Pembangunan  Sarana dan Prasarana Kantor Desa </t>
  </si>
  <si>
    <t>(Pembuatan papan data dengan digital printing)</t>
  </si>
  <si>
    <t xml:space="preserve">Kegiatan Intensifikasi Pemungutan PBB </t>
  </si>
  <si>
    <t>Kegiatan Pengisian Profil Desa</t>
  </si>
  <si>
    <t>Kegiatan Penyelenggaraan Musyawarah Desa</t>
  </si>
  <si>
    <t>Perencanaan posko P3MD</t>
  </si>
  <si>
    <t>Penyusunan Laporan Desa</t>
  </si>
  <si>
    <t>Inventaris aset - aset desa</t>
  </si>
  <si>
    <t>Penyusunan APB Desa 2019</t>
  </si>
  <si>
    <t>Fasilitasi kegiatan purna bakti/ Uang duka Perangkat Desa</t>
  </si>
  <si>
    <t>Purna bakti Kepala Dusun</t>
  </si>
  <si>
    <t>Uang Duka aparat Desa</t>
  </si>
  <si>
    <t>Pemetaan wilayah Desa Sikalang</t>
  </si>
  <si>
    <t>Nomer</t>
  </si>
  <si>
    <t xml:space="preserve">Prakiraan </t>
  </si>
  <si>
    <t xml:space="preserve">Bidang Pembinaan  Kemasyarakatan </t>
  </si>
  <si>
    <t>Kegiatan Pembinaan, Kerukunan umat beragama</t>
  </si>
  <si>
    <t>Pembinaan Remaja  Mesjid</t>
  </si>
  <si>
    <t xml:space="preserve">Persiapan Regenerasi </t>
  </si>
  <si>
    <t>Pengurus Masjid</t>
  </si>
  <si>
    <t>Perlengkapan Rabana Dan Pelatihan Untuk Majelis Taglim</t>
  </si>
  <si>
    <t>Pembangunan Masjid</t>
  </si>
  <si>
    <t>Bantuan untuk Mushola Ar-Rahman</t>
  </si>
  <si>
    <t>Penunjang Kegiatan  Olah Raga</t>
  </si>
  <si>
    <t>Meningkakan Pola hidup</t>
  </si>
  <si>
    <t>Sehat</t>
  </si>
  <si>
    <t>Kegiatan Pembinaan Kesenian dan Sosial Budaya</t>
  </si>
  <si>
    <t>Fasilitasi Kegiatan Seni Budaya Kuda Kepang</t>
  </si>
  <si>
    <t>Bidang Pemberdayaan Masyarakat</t>
  </si>
  <si>
    <t xml:space="preserve">Kegiatan Pendidikan, Pelatihan, dan Penyuluhan bagi </t>
  </si>
  <si>
    <t>Aparatur Desa dan BPD</t>
  </si>
  <si>
    <t>Peningkatan Kapasitas SDM Aparatur Desa dan BPD</t>
  </si>
  <si>
    <t>1 Lembaga</t>
  </si>
  <si>
    <t>Kegiatan Peningkatan Kapasitas Kelompok Usaha Produktif</t>
  </si>
  <si>
    <t>Kegiatan Peningkatan Kapasitas Kelompok Tani</t>
  </si>
  <si>
    <t>Pembuatan dan Pengaktifan kembali  Dasawisma</t>
  </si>
  <si>
    <t>Penunjang Kegiatan Pertanian dan perkebunan</t>
  </si>
  <si>
    <t>Penunjang Kegiatan Perikanan dan Peternakan</t>
  </si>
  <si>
    <t>30 Orang</t>
  </si>
  <si>
    <t>Kegiatan Peningkatan Kapasitas Kelompok Pemuda</t>
  </si>
  <si>
    <t>Kegiatan karang taruna</t>
  </si>
  <si>
    <t>Penunjang Kegiatan Desa Layak Anak</t>
  </si>
  <si>
    <t>Kegiatan Pemberdayaan Posyandu</t>
  </si>
  <si>
    <t>Tambahan Posyandu Lansia</t>
  </si>
  <si>
    <t xml:space="preserve"> Operasional Posyandu</t>
  </si>
  <si>
    <t>Peningkatan Kapasitas dan Operasional LPM</t>
  </si>
  <si>
    <t>Insentif Kelompok Masyarakat</t>
  </si>
  <si>
    <t xml:space="preserve">Kesejahteraan Kelompok </t>
  </si>
  <si>
    <t>Penunjang Kegiatan Kota</t>
  </si>
  <si>
    <t>Agustus 2018</t>
  </si>
  <si>
    <t>Desember 2018</t>
  </si>
  <si>
    <t>Promosi Kesehatan dan Pemberdayaan Masyarakat</t>
  </si>
  <si>
    <t>Penunjang Kegiatan Keagamaan</t>
  </si>
  <si>
    <t>Penunjang Kegiatan Gotong Royong Masyarakat dan Jambore</t>
  </si>
  <si>
    <t xml:space="preserve">Kegiatan Gotong Royong Masyarakat </t>
  </si>
  <si>
    <t xml:space="preserve">4 Dusun </t>
  </si>
  <si>
    <t xml:space="preserve">Meningkatan Kebersihan </t>
  </si>
  <si>
    <t>Penyertaan Modal BUMDES</t>
  </si>
  <si>
    <t>Modal BUMDES</t>
  </si>
  <si>
    <t>(  EDI NARWIN DAULAY  )</t>
  </si>
  <si>
    <t>( GUNADI, S.Sos )</t>
  </si>
  <si>
    <t>Pembuatan Gedung Baru TKA, PAUD , Dan TPQ</t>
  </si>
  <si>
    <t>Pelatihan Pembuatan Pakan Ikan</t>
  </si>
  <si>
    <t>Jasa/Insentif Linmas</t>
  </si>
  <si>
    <t>Pelatihan Pengelasan Listrik</t>
  </si>
  <si>
    <t>Pembuatan Daam Dan Pagar Pengaman Di Dusun Kemiri</t>
  </si>
  <si>
    <t xml:space="preserve">Keamanan </t>
  </si>
  <si>
    <t>Pembuatan Jalan Beton Dan Pagar Plat Dweker Di Dusun Kemiri</t>
  </si>
  <si>
    <t xml:space="preserve">Pembuatan Riol , Daam Dan </t>
  </si>
  <si>
    <t>Trotoar Sepanjang Desa Sikalang</t>
  </si>
  <si>
    <t>Pembuatan Plat Dweker Di Desa Sikalang</t>
  </si>
  <si>
    <t>Antar Desa</t>
  </si>
  <si>
    <t>Pihak Ke-3</t>
  </si>
  <si>
    <t>Pembuatan Embung Air Desa Sikalang</t>
  </si>
  <si>
    <t>Operasional Perkantoran Belanja Pegawai</t>
  </si>
  <si>
    <t>Di Pemakaman baru Dusun Kemiri</t>
  </si>
  <si>
    <t>Pengembangan Usaha Konveksi</t>
  </si>
  <si>
    <t>Alat Tenun Songket</t>
  </si>
  <si>
    <t>Mesin Depot Kangen Water</t>
  </si>
  <si>
    <t>Mesin Singsaw</t>
  </si>
  <si>
    <t>Gerobak</t>
  </si>
  <si>
    <t>Pacul</t>
  </si>
  <si>
    <t>Skop</t>
  </si>
  <si>
    <t>Motor Bentor</t>
  </si>
  <si>
    <t>Papan</t>
  </si>
  <si>
    <t>Kayu 5 X 7</t>
  </si>
  <si>
    <t>Pengembangan Usaha Tahu Dan Tempe</t>
  </si>
  <si>
    <t>6 Orang</t>
  </si>
  <si>
    <t>Mesin Digital Printing</t>
  </si>
  <si>
    <t>1 M3</t>
  </si>
  <si>
    <t>3 Buah</t>
  </si>
  <si>
    <t>Tambah Daya Listrik Kantor Dan Gedung Pertemuan</t>
  </si>
  <si>
    <t>2 Orang</t>
  </si>
  <si>
    <t>Alat Tenun Songket Kayu</t>
  </si>
  <si>
    <t>6 Buah</t>
  </si>
  <si>
    <t>Tiang Bendera</t>
  </si>
  <si>
    <t>20 Tiang</t>
  </si>
  <si>
    <t>Bendera Merah Putih Ukuran Besar,Kecil  Dan Marawa</t>
  </si>
  <si>
    <t>Pembuatan Pagar Besi Di TKA / TPQ Dan Wc</t>
  </si>
  <si>
    <t xml:space="preserve">Pembuatan Pagar Pengaman  Play group </t>
  </si>
  <si>
    <t>Pemberdayaan Kesejahteraan Keluarga ( PKK )</t>
  </si>
  <si>
    <t>Biaya Petugas Kelompok Pemanfaatan Dan Pemeliharaan Fasilitas</t>
  </si>
  <si>
    <t>Umum</t>
  </si>
  <si>
    <t>2 Org / Th</t>
  </si>
  <si>
    <t>Biaya Petugas Kebersihan Kantor Desa Sikalang</t>
  </si>
  <si>
    <t xml:space="preserve">Rehap Gedung Balai Pertemuan Masyarakat </t>
  </si>
  <si>
    <t xml:space="preserve">Pengecatan  Kantor  Dan Gedung Fasilitas </t>
  </si>
  <si>
    <t>Pembuatan Bak Penampungan Air Di Dusun Tarandam , Muaro Jaya</t>
  </si>
  <si>
    <t>Kemiri Dan Bukit Sibanta</t>
  </si>
  <si>
    <t>Pembuatan Sumber Air Baru , Dan</t>
  </si>
  <si>
    <t>Biaya Penerimaan Perangkat Desa</t>
  </si>
  <si>
    <t>Biaya Seleksi Penerimaan Dan Pemilihan BPD</t>
  </si>
  <si>
    <t>7 Org / Th</t>
  </si>
  <si>
    <t>3 Org / Th</t>
  </si>
  <si>
    <t>1 Orang</t>
  </si>
  <si>
    <t>Pengawasan Desa</t>
  </si>
  <si>
    <t>Biaya Penunjang Pemilihan Kepala Desa Sikalang</t>
  </si>
  <si>
    <t>Bidang Pelaksanaan Pembangunan Desa</t>
  </si>
  <si>
    <t>Insentif Musyawarah Desa</t>
  </si>
  <si>
    <t xml:space="preserve">Penatangan Lahan,Pembukaan  jalan,Cor Beton Dan Daam  </t>
  </si>
  <si>
    <t xml:space="preserve">Penatangan Lahan,jalan,Cor Beton Dan Daam  </t>
  </si>
  <si>
    <t>Tunjangan Kesejahteraan Kepala Desa, Perangkat Desa</t>
  </si>
  <si>
    <t xml:space="preserve">Tunjangan Desa Kepala Desa, Perangkat Desa, </t>
  </si>
  <si>
    <t>Tunjangan jabatan Kepala Desa , Perangkat Desa</t>
  </si>
  <si>
    <t>Pembuatan jalan,Dam dan Riol dari MCK Dsn.kemiri</t>
  </si>
  <si>
    <t>Validasi Data</t>
  </si>
  <si>
    <t>Kelancaran Kordinasi</t>
  </si>
  <si>
    <t>0lahraga</t>
  </si>
  <si>
    <t xml:space="preserve">Mengaktifkan Kegiatan  </t>
  </si>
  <si>
    <t xml:space="preserve">Rencana </t>
  </si>
  <si>
    <t>Pemuda dalam kegiatan Desa</t>
  </si>
  <si>
    <t>Meningkatkan peranan</t>
  </si>
  <si>
    <t>(Penyuluhan Anti Narkoba)</t>
  </si>
  <si>
    <t xml:space="preserve">Kegiatan Pembinaan kemasyarakatan lainnya </t>
  </si>
  <si>
    <t xml:space="preserve">Fasilitasi Kegiatan Olahraga dan Pengadaan Sarana </t>
  </si>
  <si>
    <t>TPQ Jamik Ijtihad</t>
  </si>
  <si>
    <t xml:space="preserve">Fasilitasi sarana dan prasarana kelompok drumband </t>
  </si>
  <si>
    <t xml:space="preserve">Di Penangkaran buaya serta Perlengkapan Permainan </t>
  </si>
  <si>
    <t xml:space="preserve">Pembuatan Danau Buatan serta Pulau buatan, dan Daam </t>
  </si>
  <si>
    <t>Olahraga Dan Pendidikan</t>
  </si>
  <si>
    <t>Fasilitasi Siswa - Siswi Berprestasi Di bidang Keagamaan</t>
  </si>
  <si>
    <t xml:space="preserve"> kegiatan</t>
  </si>
  <si>
    <t>Bukit Sibanta ,Tarandam Dan Muaro Jaya</t>
  </si>
  <si>
    <t>Pembuatan Bak Penampungan  Air Di Dusun Kemiri</t>
  </si>
  <si>
    <t xml:space="preserve">Pemberdayaan Masyarakat </t>
  </si>
  <si>
    <t xml:space="preserve">Kegiatan Fasilitasi Penunjang Kegiatan </t>
  </si>
  <si>
    <t>Pemberdayaan Kesejahteraan Keluargav ( PKK )</t>
  </si>
  <si>
    <t>MENGETAHUI</t>
  </si>
  <si>
    <t>KEPALA DESA SIKALANG</t>
  </si>
  <si>
    <t>TIM PENYUSUN RKP DESA</t>
  </si>
  <si>
    <t xml:space="preserve">    KORDINATOR</t>
  </si>
  <si>
    <t xml:space="preserve">f </t>
  </si>
  <si>
    <t>Sep 2018</t>
  </si>
  <si>
    <t>Dan Prasarana Olahraga</t>
  </si>
  <si>
    <t>SIKALANG,  SEPTEMBER 2017</t>
  </si>
  <si>
    <t>Beragama</t>
  </si>
  <si>
    <t>Kerukunan Umat</t>
  </si>
  <si>
    <t>Organisasi , Pemuda</t>
  </si>
  <si>
    <t>Dan Olahraga</t>
  </si>
  <si>
    <t>Tiang Besi Papan Reklame</t>
  </si>
  <si>
    <t>3 Tiang</t>
  </si>
  <si>
    <t>Perahu Kayu</t>
  </si>
  <si>
    <t>Pelatihan Pembuatan Perahu Kayu</t>
  </si>
  <si>
    <t>3 0rang</t>
  </si>
  <si>
    <t>Pembuatan Kios Kuliner Dan Pedagang Usaha Kecil</t>
  </si>
  <si>
    <t>Lemari Display Mini Market</t>
  </si>
  <si>
    <t>Pembuatan Mini Market Desa</t>
  </si>
  <si>
    <t>Aktifitas Masyarakat</t>
  </si>
  <si>
    <t>1 Set</t>
  </si>
  <si>
    <t>Pembuatan Kolam Ikan Desa</t>
  </si>
  <si>
    <t>Kereta Air Bebek</t>
  </si>
  <si>
    <t>Besi Saringan Pasir</t>
  </si>
  <si>
    <t>Mesin Diesel Dan Alat Penyedot</t>
  </si>
  <si>
    <t>Pembuatan Tambatan Paruhu Sungai</t>
  </si>
  <si>
    <t>Mesin Penyemprot Hama / solo</t>
  </si>
  <si>
    <t>Senapan Angin</t>
  </si>
  <si>
    <t>Penyelenggaraan Pemerintahan</t>
  </si>
  <si>
    <t>Pelaksanaan Pembangunan</t>
  </si>
  <si>
    <t>Pembinaan Masyarakat</t>
  </si>
  <si>
    <t>Pemberdayaan  Masyarakat</t>
  </si>
  <si>
    <t>Baliho Desa</t>
  </si>
  <si>
    <t>18 Unit</t>
  </si>
  <si>
    <t xml:space="preserve">Lemari Arsip </t>
  </si>
  <si>
    <t>Gunting Pemotong  Tanaman</t>
  </si>
  <si>
    <t>Mesin Penghancur Batu (Grazer)</t>
  </si>
  <si>
    <t>Sikalang,       Agustus 2017 :</t>
  </si>
  <si>
    <t xml:space="preserve">Pemberian bahan dan Pelatihan Pembuatan Jilbab </t>
  </si>
  <si>
    <t>Pemberian bahan dan Pelatihan Pembuatan Peci</t>
  </si>
  <si>
    <t xml:space="preserve">Penunjang </t>
  </si>
  <si>
    <t>Transpotasi</t>
  </si>
  <si>
    <t>Operasional Dasawisma</t>
  </si>
  <si>
    <t>Pembuatan Riol  Dan Daam dari</t>
  </si>
  <si>
    <t>9orgX600.000X12</t>
  </si>
  <si>
    <t>Program Pembibitan Cabe 50 Polybag / Dusun</t>
  </si>
  <si>
    <t>3 Org x Rp 75.000</t>
  </si>
  <si>
    <t>v</t>
  </si>
  <si>
    <t>Tunjangan tambahan berdasarkan masa kerja</t>
  </si>
  <si>
    <t>6- 10 Tahun 1 Org</t>
  </si>
  <si>
    <t>16 - 20 tahun 2 org</t>
  </si>
  <si>
    <t>Meningkatkan kesejahteraan</t>
  </si>
  <si>
    <t>21 - 25 tahun 2 0rg</t>
  </si>
  <si>
    <t>Tunjangan kondisi Kerja Kepala Desa</t>
  </si>
  <si>
    <t>1 x 500.000 / bulan</t>
  </si>
  <si>
    <t xml:space="preserve">Meningkatkan kesejahteraan </t>
  </si>
  <si>
    <t>Kepala Desa</t>
  </si>
  <si>
    <t>Honorarium Staf Perangkat Desa</t>
  </si>
  <si>
    <t xml:space="preserve">dan Perangkat Desa </t>
  </si>
  <si>
    <t>dan Perangkat Desa</t>
  </si>
  <si>
    <t>Biaya Seleksi Penerimaan  Dan Pemilihan BPD</t>
  </si>
  <si>
    <t>Tunjangan Kesejahteran staff perangkat desa</t>
  </si>
  <si>
    <t>staf 6 0rg /th</t>
  </si>
  <si>
    <t xml:space="preserve">Meningkatkan Kesejahteraan </t>
  </si>
  <si>
    <t>staff perangkat desa</t>
  </si>
  <si>
    <t>Tunjangan ke 13 staf perangkat desa</t>
  </si>
  <si>
    <t>6 org x 1.280.000x6th</t>
  </si>
  <si>
    <t xml:space="preserve">meningkatkan </t>
  </si>
  <si>
    <t>200.000/Bulan</t>
  </si>
  <si>
    <t>10 Orgx400.000x12</t>
  </si>
  <si>
    <t>Honnorarium Pemandu Musrenbang</t>
  </si>
  <si>
    <t>Desa S</t>
  </si>
  <si>
    <t xml:space="preserve">4 ORG X 1 KALI </t>
  </si>
  <si>
    <t>200.000 x 12 x 3</t>
  </si>
  <si>
    <t xml:space="preserve">Jasa /insentif PPKBD </t>
  </si>
  <si>
    <t>1 Org x 12 bln x Rp.100.000</t>
  </si>
  <si>
    <t>jasa / insentif sub PPKBD</t>
  </si>
  <si>
    <t>4 org x 12 bln x 75.000</t>
  </si>
  <si>
    <t>Pos penyuluhan Pertanian</t>
  </si>
  <si>
    <t xml:space="preserve">Meningkatkan SDM </t>
  </si>
  <si>
    <t>Kegiatan Pembinaan Lembaga adat</t>
  </si>
  <si>
    <t>meningktkan kebudayaan</t>
  </si>
  <si>
    <t>Operasional Kerapatan Adat Nagari</t>
  </si>
  <si>
    <t>Penunjang Kegiatan KAN</t>
  </si>
  <si>
    <t>Musyawarah Nagari</t>
  </si>
  <si>
    <t>Memecahkan masalah yang ada</t>
  </si>
  <si>
    <t>Kegiatan Pembinaan Posyandu</t>
  </si>
  <si>
    <t>1 th</t>
  </si>
  <si>
    <t>Meningkatkan SDM Posyandu</t>
  </si>
  <si>
    <t>4 org x 125.000 x 12</t>
  </si>
  <si>
    <t>60 Orgx 200.000x12</t>
  </si>
  <si>
    <t>10 Orgx200.000x12</t>
  </si>
  <si>
    <t>Fasilitasi Kebutuhan Orang - Orang Disabilitas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</si>
</sst>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[$Rp-421]* #,##0_);_([$Rp-421]* \(#,##0\);_([$Rp-421]* &quot;-&quot;_);_(@_)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b/>
      <sz val="12"/>
      <color theme="1"/>
      <name val="Bookman Old Style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Bookman Old Style"/>
      <family val="1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196">
    <xf numFmtId="0" fontId="0" fillId="0" borderId="0" xfId="0"/>
    <xf numFmtId="0" fontId="0" fillId="0" borderId="0" xfId="0" applyFont="1" applyBorder="1"/>
    <xf numFmtId="0" fontId="1" fillId="0" borderId="5" xfId="0" applyFont="1" applyBorder="1" applyAlignment="1">
      <alignment horizontal="center"/>
    </xf>
    <xf numFmtId="0" fontId="0" fillId="0" borderId="5" xfId="0" applyFont="1" applyBorder="1"/>
    <xf numFmtId="0" fontId="0" fillId="0" borderId="5" xfId="0" applyFont="1" applyBorder="1" applyAlignment="1">
      <alignment horizontal="center"/>
    </xf>
    <xf numFmtId="0" fontId="0" fillId="0" borderId="11" xfId="0" applyFont="1" applyBorder="1"/>
    <xf numFmtId="0" fontId="0" fillId="0" borderId="12" xfId="0" applyFont="1" applyBorder="1"/>
    <xf numFmtId="0" fontId="0" fillId="0" borderId="11" xfId="0" applyFont="1" applyFill="1" applyBorder="1"/>
    <xf numFmtId="0" fontId="0" fillId="0" borderId="9" xfId="0" applyFont="1" applyBorder="1"/>
    <xf numFmtId="0" fontId="0" fillId="0" borderId="12" xfId="0" applyFont="1" applyFill="1" applyBorder="1"/>
    <xf numFmtId="0" fontId="0" fillId="0" borderId="5" xfId="0" applyFont="1" applyFill="1" applyBorder="1"/>
    <xf numFmtId="0" fontId="0" fillId="0" borderId="8" xfId="0" applyFont="1" applyFill="1" applyBorder="1"/>
    <xf numFmtId="0" fontId="0" fillId="0" borderId="14" xfId="0" applyFont="1" applyFill="1" applyBorder="1"/>
    <xf numFmtId="0" fontId="0" fillId="0" borderId="14" xfId="0" applyFont="1" applyFill="1" applyBorder="1" applyAlignment="1">
      <alignment horizontal="center"/>
    </xf>
    <xf numFmtId="0" fontId="0" fillId="0" borderId="15" xfId="0" applyFont="1" applyFill="1" applyBorder="1"/>
    <xf numFmtId="0" fontId="0" fillId="0" borderId="6" xfId="0" applyFont="1" applyFill="1" applyBorder="1"/>
    <xf numFmtId="0" fontId="0" fillId="0" borderId="5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Border="1" applyAlignment="1"/>
    <xf numFmtId="0" fontId="0" fillId="0" borderId="5" xfId="0" applyBorder="1"/>
    <xf numFmtId="0" fontId="7" fillId="2" borderId="12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/>
    <xf numFmtId="0" fontId="7" fillId="2" borderId="14" xfId="0" applyFont="1" applyFill="1" applyBorder="1" applyAlignment="1">
      <alignment horizontal="center"/>
    </xf>
    <xf numFmtId="0" fontId="7" fillId="2" borderId="11" xfId="0" applyFont="1" applyFill="1" applyBorder="1"/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wrapText="1"/>
    </xf>
    <xf numFmtId="0" fontId="7" fillId="2" borderId="11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vertical="top" wrapText="1"/>
    </xf>
    <xf numFmtId="0" fontId="7" fillId="2" borderId="12" xfId="0" applyFont="1" applyFill="1" applyBorder="1" applyAlignment="1">
      <alignment wrapText="1"/>
    </xf>
    <xf numFmtId="0" fontId="7" fillId="2" borderId="11" xfId="0" applyFont="1" applyFill="1" applyBorder="1" applyAlignment="1">
      <alignment horizontal="left" wrapText="1"/>
    </xf>
    <xf numFmtId="0" fontId="7" fillId="2" borderId="5" xfId="0" applyFont="1" applyFill="1" applyBorder="1"/>
    <xf numFmtId="0" fontId="7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8" xfId="0" applyFont="1" applyFill="1" applyBorder="1"/>
    <xf numFmtId="0" fontId="7" fillId="2" borderId="6" xfId="0" applyFont="1" applyFill="1" applyBorder="1"/>
    <xf numFmtId="0" fontId="7" fillId="2" borderId="15" xfId="0" applyFont="1" applyFill="1" applyBorder="1"/>
    <xf numFmtId="0" fontId="8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vertical="top"/>
    </xf>
    <xf numFmtId="0" fontId="7" fillId="2" borderId="11" xfId="0" applyFont="1" applyFill="1" applyBorder="1" applyAlignment="1">
      <alignment vertical="top"/>
    </xf>
    <xf numFmtId="0" fontId="7" fillId="0" borderId="0" xfId="0" applyFont="1"/>
    <xf numFmtId="0" fontId="0" fillId="0" borderId="9" xfId="0" applyBorder="1"/>
    <xf numFmtId="0" fontId="1" fillId="0" borderId="0" xfId="0" applyFont="1" applyFill="1" applyBorder="1" applyAlignment="1">
      <alignment horizontal="left"/>
    </xf>
    <xf numFmtId="0" fontId="0" fillId="0" borderId="23" xfId="0" applyFont="1" applyBorder="1"/>
    <xf numFmtId="0" fontId="0" fillId="0" borderId="25" xfId="0" applyFont="1" applyBorder="1"/>
    <xf numFmtId="0" fontId="0" fillId="0" borderId="2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3" xfId="0" applyFont="1" applyFill="1" applyBorder="1" applyAlignment="1">
      <alignment vertical="center"/>
    </xf>
    <xf numFmtId="0" fontId="0" fillId="0" borderId="4" xfId="0" applyFont="1" applyBorder="1"/>
    <xf numFmtId="0" fontId="0" fillId="0" borderId="4" xfId="0" applyFont="1" applyFill="1" applyBorder="1"/>
    <xf numFmtId="0" fontId="0" fillId="0" borderId="10" xfId="0" applyFont="1" applyBorder="1"/>
    <xf numFmtId="0" fontId="0" fillId="0" borderId="4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center"/>
    </xf>
    <xf numFmtId="0" fontId="0" fillId="0" borderId="0" xfId="0"/>
    <xf numFmtId="0" fontId="0" fillId="0" borderId="0" xfId="0" applyAlignment="1"/>
    <xf numFmtId="0" fontId="3" fillId="0" borderId="0" xfId="0" applyFont="1"/>
    <xf numFmtId="0" fontId="3" fillId="0" borderId="0" xfId="0" applyFont="1" applyAlignment="1"/>
    <xf numFmtId="0" fontId="4" fillId="0" borderId="0" xfId="0" applyFont="1"/>
    <xf numFmtId="0" fontId="0" fillId="0" borderId="0" xfId="0" applyFont="1" applyBorder="1"/>
    <xf numFmtId="0" fontId="1" fillId="0" borderId="0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0" xfId="0" applyFont="1" applyFill="1" applyBorder="1"/>
    <xf numFmtId="0" fontId="1" fillId="0" borderId="0" xfId="0" applyFont="1" applyFill="1" applyBorder="1"/>
    <xf numFmtId="0" fontId="0" fillId="0" borderId="14" xfId="0" applyFont="1" applyFill="1" applyBorder="1"/>
    <xf numFmtId="0" fontId="1" fillId="0" borderId="10" xfId="0" applyFont="1" applyFill="1" applyBorder="1"/>
    <xf numFmtId="0" fontId="1" fillId="0" borderId="18" xfId="0" applyFont="1" applyFill="1" applyBorder="1"/>
    <xf numFmtId="0" fontId="1" fillId="0" borderId="4" xfId="0" applyFont="1" applyFill="1" applyBorder="1" applyAlignment="1">
      <alignment horizontal="center"/>
    </xf>
    <xf numFmtId="0" fontId="1" fillId="0" borderId="20" xfId="0" applyFont="1" applyFill="1" applyBorder="1"/>
    <xf numFmtId="0" fontId="0" fillId="0" borderId="14" xfId="0" applyFont="1" applyFill="1" applyBorder="1" applyAlignment="1">
      <alignment horizontal="center" wrapText="1"/>
    </xf>
    <xf numFmtId="0" fontId="0" fillId="0" borderId="13" xfId="0" applyFont="1" applyFill="1" applyBorder="1"/>
    <xf numFmtId="0" fontId="0" fillId="0" borderId="24" xfId="0" applyFont="1" applyBorder="1"/>
    <xf numFmtId="0" fontId="0" fillId="0" borderId="29" xfId="0" applyFont="1" applyBorder="1"/>
    <xf numFmtId="0" fontId="0" fillId="0" borderId="30" xfId="0" applyFont="1" applyBorder="1"/>
    <xf numFmtId="0" fontId="0" fillId="0" borderId="24" xfId="0" applyFont="1" applyFill="1" applyBorder="1"/>
    <xf numFmtId="0" fontId="0" fillId="0" borderId="29" xfId="0" applyFont="1" applyFill="1" applyBorder="1"/>
    <xf numFmtId="0" fontId="0" fillId="0" borderId="30" xfId="0" applyFont="1" applyFill="1" applyBorder="1"/>
    <xf numFmtId="0" fontId="0" fillId="0" borderId="0" xfId="0" applyFont="1" applyBorder="1" applyAlignment="1">
      <alignment horizontal="center"/>
    </xf>
    <xf numFmtId="0" fontId="1" fillId="0" borderId="25" xfId="0" applyFont="1" applyBorder="1"/>
    <xf numFmtId="0" fontId="0" fillId="0" borderId="25" xfId="0" applyFont="1" applyFill="1" applyBorder="1"/>
    <xf numFmtId="0" fontId="0" fillId="0" borderId="13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Border="1"/>
    <xf numFmtId="0" fontId="0" fillId="0" borderId="19" xfId="0" applyFont="1" applyFill="1" applyBorder="1" applyAlignment="1">
      <alignment horizontal="center"/>
    </xf>
    <xf numFmtId="0" fontId="1" fillId="0" borderId="24" xfId="0" applyFont="1" applyBorder="1" applyAlignment="1"/>
    <xf numFmtId="0" fontId="1" fillId="0" borderId="18" xfId="0" applyFont="1" applyBorder="1" applyAlignment="1"/>
    <xf numFmtId="0" fontId="0" fillId="0" borderId="32" xfId="0" applyFont="1" applyFill="1" applyBorder="1" applyAlignment="1">
      <alignment horizontal="center"/>
    </xf>
    <xf numFmtId="0" fontId="1" fillId="0" borderId="13" xfId="0" applyFont="1" applyBorder="1" applyAlignment="1"/>
    <xf numFmtId="0" fontId="1" fillId="0" borderId="14" xfId="0" applyFont="1" applyBorder="1" applyAlignment="1"/>
    <xf numFmtId="0" fontId="0" fillId="0" borderId="33" xfId="0" applyFont="1" applyFill="1" applyBorder="1" applyAlignment="1">
      <alignment horizontal="center"/>
    </xf>
    <xf numFmtId="0" fontId="1" fillId="0" borderId="29" xfId="0" applyFont="1" applyBorder="1" applyAlignment="1"/>
    <xf numFmtId="0" fontId="1" fillId="0" borderId="30" xfId="0" applyFont="1" applyBorder="1" applyAlignment="1"/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23" xfId="0" applyFont="1" applyFill="1" applyBorder="1"/>
    <xf numFmtId="0" fontId="0" fillId="0" borderId="25" xfId="0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31" xfId="0" applyFont="1" applyBorder="1"/>
    <xf numFmtId="0" fontId="0" fillId="0" borderId="31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20" xfId="0" applyFont="1" applyBorder="1" applyAlignment="1"/>
    <xf numFmtId="0" fontId="0" fillId="0" borderId="0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vertical="center"/>
    </xf>
    <xf numFmtId="0" fontId="0" fillId="0" borderId="34" xfId="0" applyFont="1" applyBorder="1"/>
    <xf numFmtId="0" fontId="1" fillId="0" borderId="20" xfId="0" applyFont="1" applyBorder="1" applyAlignment="1">
      <alignment horizontal="center"/>
    </xf>
    <xf numFmtId="0" fontId="1" fillId="0" borderId="18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43" xfId="0" applyFont="1" applyBorder="1"/>
    <xf numFmtId="0" fontId="0" fillId="0" borderId="43" xfId="0" applyFont="1" applyBorder="1" applyAlignment="1">
      <alignment horizontal="center"/>
    </xf>
    <xf numFmtId="0" fontId="0" fillId="0" borderId="18" xfId="0" applyBorder="1" applyAlignment="1"/>
    <xf numFmtId="0" fontId="0" fillId="0" borderId="38" xfId="0" applyFont="1" applyBorder="1"/>
    <xf numFmtId="0" fontId="0" fillId="0" borderId="38" xfId="0" applyFont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1" fillId="0" borderId="16" xfId="0" applyFont="1" applyBorder="1" applyAlignment="1"/>
    <xf numFmtId="0" fontId="0" fillId="0" borderId="16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Border="1" applyAlignment="1">
      <alignment horizontal="left"/>
    </xf>
    <xf numFmtId="0" fontId="0" fillId="0" borderId="24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0" xfId="0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/>
    <xf numFmtId="0" fontId="10" fillId="0" borderId="0" xfId="0" applyFont="1"/>
    <xf numFmtId="0" fontId="11" fillId="0" borderId="0" xfId="0" applyFont="1"/>
    <xf numFmtId="0" fontId="1" fillId="0" borderId="24" xfId="0" applyFont="1" applyBorder="1"/>
    <xf numFmtId="0" fontId="1" fillId="0" borderId="25" xfId="0" applyFont="1" applyBorder="1" applyAlignment="1"/>
    <xf numFmtId="0" fontId="1" fillId="0" borderId="23" xfId="0" applyFont="1" applyBorder="1" applyAlignment="1"/>
    <xf numFmtId="0" fontId="1" fillId="0" borderId="18" xfId="0" applyFont="1" applyBorder="1"/>
    <xf numFmtId="0" fontId="1" fillId="0" borderId="4" xfId="0" applyFont="1" applyBorder="1" applyAlignment="1">
      <alignment horizontal="left"/>
    </xf>
    <xf numFmtId="0" fontId="1" fillId="0" borderId="24" xfId="0" applyFont="1" applyFill="1" applyBorder="1"/>
    <xf numFmtId="0" fontId="1" fillId="0" borderId="18" xfId="0" applyFont="1" applyFill="1" applyBorder="1" applyAlignment="1"/>
    <xf numFmtId="0" fontId="1" fillId="0" borderId="24" xfId="0" applyFont="1" applyFill="1" applyBorder="1" applyAlignment="1"/>
    <xf numFmtId="0" fontId="1" fillId="0" borderId="25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4" xfId="0" applyFont="1" applyFill="1" applyBorder="1"/>
    <xf numFmtId="0" fontId="1" fillId="0" borderId="23" xfId="0" applyFont="1" applyFill="1" applyBorder="1" applyAlignment="1"/>
    <xf numFmtId="0" fontId="1" fillId="0" borderId="25" xfId="0" applyFont="1" applyFill="1" applyBorder="1" applyAlignment="1"/>
    <xf numFmtId="0" fontId="1" fillId="0" borderId="24" xfId="0" applyFont="1" applyFill="1" applyBorder="1" applyAlignment="1">
      <alignment vertical="center"/>
    </xf>
    <xf numFmtId="0" fontId="12" fillId="0" borderId="0" xfId="0" applyFont="1" applyAlignment="1"/>
    <xf numFmtId="0" fontId="12" fillId="0" borderId="0" xfId="0" applyFont="1"/>
    <xf numFmtId="0" fontId="5" fillId="0" borderId="16" xfId="0" applyFont="1" applyBorder="1" applyAlignment="1"/>
    <xf numFmtId="0" fontId="5" fillId="0" borderId="4" xfId="0" applyFont="1" applyBorder="1" applyAlignment="1"/>
    <xf numFmtId="0" fontId="5" fillId="0" borderId="17" xfId="0" applyFont="1" applyBorder="1" applyAlignment="1"/>
    <xf numFmtId="0" fontId="5" fillId="0" borderId="23" xfId="0" applyFont="1" applyFill="1" applyBorder="1" applyAlignment="1"/>
    <xf numFmtId="0" fontId="5" fillId="0" borderId="24" xfId="0" applyFont="1" applyFill="1" applyBorder="1" applyAlignment="1">
      <alignment horizontal="center"/>
    </xf>
    <xf numFmtId="0" fontId="5" fillId="0" borderId="20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21" xfId="0" applyFont="1" applyBorder="1" applyAlignment="1">
      <alignment vertical="top"/>
    </xf>
    <xf numFmtId="0" fontId="5" fillId="0" borderId="20" xfId="0" applyFont="1" applyFill="1" applyBorder="1"/>
    <xf numFmtId="0" fontId="5" fillId="0" borderId="25" xfId="0" applyFont="1" applyBorder="1"/>
    <xf numFmtId="0" fontId="13" fillId="0" borderId="22" xfId="0" applyFont="1" applyBorder="1"/>
    <xf numFmtId="0" fontId="5" fillId="0" borderId="22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4" xfId="0" applyFont="1" applyBorder="1"/>
    <xf numFmtId="0" fontId="5" fillId="0" borderId="24" xfId="0" applyFont="1" applyBorder="1" applyAlignment="1"/>
    <xf numFmtId="0" fontId="5" fillId="0" borderId="18" xfId="0" applyFont="1" applyFill="1" applyBorder="1"/>
    <xf numFmtId="0" fontId="5" fillId="0" borderId="19" xfId="0" applyFont="1" applyFill="1" applyBorder="1"/>
    <xf numFmtId="0" fontId="5" fillId="0" borderId="24" xfId="0" applyFont="1" applyFill="1" applyBorder="1"/>
    <xf numFmtId="0" fontId="14" fillId="0" borderId="0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24" xfId="0" applyFont="1" applyFill="1" applyBorder="1" applyAlignment="1"/>
    <xf numFmtId="0" fontId="5" fillId="0" borderId="18" xfId="0" applyFont="1" applyBorder="1" applyAlignment="1"/>
    <xf numFmtId="0" fontId="5" fillId="0" borderId="25" xfId="0" applyFont="1" applyFill="1" applyBorder="1" applyAlignment="1"/>
    <xf numFmtId="0" fontId="13" fillId="0" borderId="25" xfId="0" applyFont="1" applyFill="1" applyBorder="1" applyAlignment="1"/>
    <xf numFmtId="0" fontId="14" fillId="0" borderId="0" xfId="0" applyFont="1"/>
    <xf numFmtId="0" fontId="15" fillId="0" borderId="0" xfId="0" applyFont="1" applyFill="1" applyBorder="1"/>
    <xf numFmtId="0" fontId="15" fillId="0" borderId="0" xfId="0" applyFont="1" applyBorder="1"/>
    <xf numFmtId="0" fontId="12" fillId="0" borderId="0" xfId="0" applyFont="1" applyBorder="1"/>
    <xf numFmtId="41" fontId="12" fillId="0" borderId="0" xfId="0" applyNumberFormat="1" applyFont="1" applyBorder="1"/>
    <xf numFmtId="3" fontId="12" fillId="0" borderId="0" xfId="0" applyNumberFormat="1" applyFont="1" applyBorder="1"/>
    <xf numFmtId="0" fontId="5" fillId="0" borderId="21" xfId="0" applyFont="1" applyFill="1" applyBorder="1"/>
    <xf numFmtId="0" fontId="0" fillId="0" borderId="31" xfId="0" applyFont="1" applyFill="1" applyBorder="1" applyAlignment="1">
      <alignment horizontal="center"/>
    </xf>
    <xf numFmtId="0" fontId="0" fillId="0" borderId="39" xfId="0" applyFont="1" applyFill="1" applyBorder="1" applyAlignment="1">
      <alignment horizontal="center"/>
    </xf>
    <xf numFmtId="0" fontId="0" fillId="0" borderId="31" xfId="0" applyFont="1" applyFill="1" applyBorder="1"/>
    <xf numFmtId="0" fontId="5" fillId="0" borderId="4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3" xfId="0" applyFont="1" applyBorder="1" applyAlignment="1">
      <alignment horizontal="left"/>
    </xf>
    <xf numFmtId="0" fontId="5" fillId="0" borderId="17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10" xfId="0" applyFont="1" applyFill="1" applyBorder="1"/>
    <xf numFmtId="0" fontId="13" fillId="0" borderId="26" xfId="0" applyFont="1" applyBorder="1"/>
    <xf numFmtId="0" fontId="13" fillId="0" borderId="28" xfId="0" applyFont="1" applyBorder="1"/>
    <xf numFmtId="0" fontId="5" fillId="0" borderId="0" xfId="0" applyFont="1" applyFill="1" applyBorder="1" applyAlignment="1">
      <alignment horizontal="left"/>
    </xf>
    <xf numFmtId="0" fontId="5" fillId="0" borderId="23" xfId="0" applyFont="1" applyFill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24" xfId="0" applyFont="1" applyFill="1" applyBorder="1" applyAlignment="1">
      <alignment horizontal="left"/>
    </xf>
    <xf numFmtId="0" fontId="5" fillId="0" borderId="10" xfId="0" applyFont="1" applyFill="1" applyBorder="1" applyAlignment="1"/>
    <xf numFmtId="0" fontId="13" fillId="0" borderId="10" xfId="0" applyFont="1" applyFill="1" applyBorder="1" applyAlignment="1"/>
    <xf numFmtId="0" fontId="5" fillId="0" borderId="23" xfId="0" applyFont="1" applyFill="1" applyBorder="1" applyAlignment="1">
      <alignment horizontal="left"/>
    </xf>
    <xf numFmtId="0" fontId="5" fillId="0" borderId="24" xfId="0" applyFont="1" applyBorder="1" applyAlignment="1">
      <alignment horizontal="left"/>
    </xf>
    <xf numFmtId="0" fontId="0" fillId="0" borderId="30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1" fillId="0" borderId="16" xfId="0" applyFont="1" applyFill="1" applyBorder="1" applyAlignment="1"/>
    <xf numFmtId="0" fontId="1" fillId="0" borderId="23" xfId="0" applyFont="1" applyBorder="1"/>
    <xf numFmtId="0" fontId="5" fillId="0" borderId="23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29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18" xfId="0" applyFont="1" applyFill="1" applyBorder="1" applyAlignment="1">
      <alignment vertical="center"/>
    </xf>
    <xf numFmtId="0" fontId="0" fillId="0" borderId="35" xfId="0" applyFont="1" applyFill="1" applyBorder="1" applyAlignment="1">
      <alignment vertical="center"/>
    </xf>
    <xf numFmtId="164" fontId="0" fillId="0" borderId="0" xfId="0" applyNumberFormat="1" applyFont="1" applyFill="1" applyBorder="1"/>
    <xf numFmtId="164" fontId="0" fillId="0" borderId="14" xfId="0" applyNumberFormat="1" applyFont="1" applyFill="1" applyBorder="1"/>
    <xf numFmtId="0" fontId="0" fillId="0" borderId="3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14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25" xfId="0" applyFont="1" applyBorder="1" applyAlignment="1">
      <alignment horizontal="center"/>
    </xf>
    <xf numFmtId="0" fontId="0" fillId="0" borderId="29" xfId="0" applyFont="1" applyBorder="1" applyAlignment="1">
      <alignment horizontal="center" wrapText="1"/>
    </xf>
    <xf numFmtId="0" fontId="0" fillId="0" borderId="24" xfId="0" applyFont="1" applyBorder="1" applyAlignment="1"/>
    <xf numFmtId="164" fontId="0" fillId="0" borderId="29" xfId="0" applyNumberFormat="1" applyFont="1" applyBorder="1"/>
    <xf numFmtId="0" fontId="0" fillId="0" borderId="39" xfId="0" applyFont="1" applyBorder="1" applyAlignment="1">
      <alignment horizontal="left" vertical="center"/>
    </xf>
    <xf numFmtId="164" fontId="0" fillId="0" borderId="31" xfId="0" applyNumberFormat="1" applyFont="1" applyBorder="1"/>
    <xf numFmtId="164" fontId="0" fillId="0" borderId="31" xfId="0" applyNumberFormat="1" applyFont="1" applyBorder="1" applyAlignment="1">
      <alignment horizontal="left"/>
    </xf>
    <xf numFmtId="0" fontId="0" fillId="0" borderId="31" xfId="0" applyFont="1" applyBorder="1" applyAlignment="1">
      <alignment horizontal="center" wrapText="1"/>
    </xf>
    <xf numFmtId="0" fontId="0" fillId="0" borderId="39" xfId="0" applyFont="1" applyBorder="1" applyAlignment="1">
      <alignment vertical="center"/>
    </xf>
    <xf numFmtId="0" fontId="0" fillId="0" borderId="24" xfId="0" applyFont="1" applyBorder="1" applyAlignment="1">
      <alignment vertical="top"/>
    </xf>
    <xf numFmtId="0" fontId="0" fillId="0" borderId="42" xfId="0" applyFont="1" applyBorder="1" applyAlignment="1">
      <alignment horizontal="left" vertical="center"/>
    </xf>
    <xf numFmtId="164" fontId="0" fillId="0" borderId="43" xfId="0" applyNumberFormat="1" applyFont="1" applyBorder="1"/>
    <xf numFmtId="0" fontId="0" fillId="0" borderId="48" xfId="0" applyFont="1" applyBorder="1" applyAlignment="1">
      <alignment horizontal="left" vertical="center"/>
    </xf>
    <xf numFmtId="164" fontId="0" fillId="0" borderId="38" xfId="0" applyNumberFormat="1" applyFont="1" applyBorder="1"/>
    <xf numFmtId="0" fontId="0" fillId="0" borderId="32" xfId="0" applyFont="1" applyBorder="1" applyAlignment="1">
      <alignment horizontal="left" vertical="center"/>
    </xf>
    <xf numFmtId="164" fontId="0" fillId="0" borderId="30" xfId="0" applyNumberFormat="1" applyFont="1" applyFill="1" applyBorder="1"/>
    <xf numFmtId="0" fontId="0" fillId="0" borderId="10" xfId="0" applyFont="1" applyBorder="1" applyAlignment="1">
      <alignment horizontal="center"/>
    </xf>
    <xf numFmtId="0" fontId="0" fillId="0" borderId="21" xfId="0" applyFont="1" applyFill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33" xfId="0" applyFont="1" applyFill="1" applyBorder="1"/>
    <xf numFmtId="0" fontId="0" fillId="0" borderId="32" xfId="0" applyFont="1" applyFill="1" applyBorder="1"/>
    <xf numFmtId="0" fontId="0" fillId="0" borderId="33" xfId="0" applyFont="1" applyFill="1" applyBorder="1" applyAlignment="1">
      <alignment vertical="center"/>
    </xf>
    <xf numFmtId="0" fontId="0" fillId="0" borderId="32" xfId="0" applyFont="1" applyFill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19" xfId="0" applyFont="1" applyFill="1" applyBorder="1"/>
    <xf numFmtId="0" fontId="0" fillId="0" borderId="24" xfId="0" applyFont="1" applyFill="1" applyBorder="1" applyAlignment="1">
      <alignment horizontal="center" wrapText="1"/>
    </xf>
    <xf numFmtId="0" fontId="0" fillId="0" borderId="29" xfId="0" applyFont="1" applyFill="1" applyBorder="1" applyAlignment="1">
      <alignment horizontal="center" wrapText="1"/>
    </xf>
    <xf numFmtId="0" fontId="0" fillId="0" borderId="30" xfId="0" applyFont="1" applyFill="1" applyBorder="1" applyAlignment="1">
      <alignment horizontal="center" wrapText="1"/>
    </xf>
    <xf numFmtId="0" fontId="0" fillId="0" borderId="19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center" vertical="center"/>
    </xf>
    <xf numFmtId="0" fontId="0" fillId="0" borderId="21" xfId="0" applyFont="1" applyFill="1" applyBorder="1"/>
    <xf numFmtId="0" fontId="0" fillId="0" borderId="17" xfId="0" applyFont="1" applyFill="1" applyBorder="1"/>
    <xf numFmtId="0" fontId="0" fillId="0" borderId="18" xfId="0" applyFont="1" applyFill="1" applyBorder="1" applyAlignment="1">
      <alignment horizontal="center"/>
    </xf>
    <xf numFmtId="0" fontId="0" fillId="0" borderId="35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left" vertical="top"/>
    </xf>
    <xf numFmtId="0" fontId="0" fillId="0" borderId="32" xfId="0" applyFont="1" applyFill="1" applyBorder="1" applyAlignment="1"/>
    <xf numFmtId="0" fontId="0" fillId="0" borderId="33" xfId="0" applyFont="1" applyBorder="1"/>
    <xf numFmtId="0" fontId="0" fillId="0" borderId="32" xfId="0" applyFont="1" applyBorder="1"/>
    <xf numFmtId="0" fontId="0" fillId="0" borderId="0" xfId="0" applyFont="1" applyFill="1" applyBorder="1" applyAlignment="1">
      <alignment vertical="center"/>
    </xf>
    <xf numFmtId="164" fontId="0" fillId="0" borderId="14" xfId="0" applyNumberFormat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left" vertical="center"/>
    </xf>
    <xf numFmtId="0" fontId="0" fillId="0" borderId="19" xfId="0" applyFont="1" applyBorder="1"/>
    <xf numFmtId="0" fontId="0" fillId="0" borderId="25" xfId="0" applyFont="1" applyFill="1" applyBorder="1" applyAlignment="1">
      <alignment horizontal="center" wrapText="1"/>
    </xf>
    <xf numFmtId="0" fontId="0" fillId="0" borderId="18" xfId="0" applyFont="1" applyFill="1" applyBorder="1"/>
    <xf numFmtId="0" fontId="5" fillId="0" borderId="24" xfId="0" applyFont="1" applyFill="1" applyBorder="1" applyAlignment="1">
      <alignment vertical="center"/>
    </xf>
    <xf numFmtId="0" fontId="1" fillId="0" borderId="20" xfId="0" applyFont="1" applyFill="1" applyBorder="1" applyAlignment="1"/>
    <xf numFmtId="0" fontId="0" fillId="0" borderId="0" xfId="0" applyFont="1" applyBorder="1" applyAlignment="1">
      <alignment vertical="center"/>
    </xf>
    <xf numFmtId="164" fontId="0" fillId="0" borderId="32" xfId="0" applyNumberFormat="1" applyFont="1" applyBorder="1"/>
    <xf numFmtId="0" fontId="0" fillId="0" borderId="41" xfId="0" applyFont="1" applyBorder="1" applyAlignment="1">
      <alignment horizontal="left" vertical="center"/>
    </xf>
    <xf numFmtId="164" fontId="0" fillId="0" borderId="40" xfId="0" applyNumberFormat="1" applyFont="1" applyBorder="1"/>
    <xf numFmtId="0" fontId="0" fillId="0" borderId="41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164" fontId="0" fillId="0" borderId="30" xfId="0" applyNumberFormat="1" applyFont="1" applyBorder="1"/>
    <xf numFmtId="0" fontId="0" fillId="0" borderId="39" xfId="0" applyFont="1" applyBorder="1"/>
    <xf numFmtId="0" fontId="0" fillId="0" borderId="31" xfId="0" applyFont="1" applyFill="1" applyBorder="1" applyAlignment="1">
      <alignment horizontal="left" vertical="center"/>
    </xf>
    <xf numFmtId="0" fontId="0" fillId="0" borderId="35" xfId="0" applyFont="1" applyBorder="1" applyAlignment="1"/>
    <xf numFmtId="0" fontId="0" fillId="0" borderId="29" xfId="0" applyFont="1" applyBorder="1" applyAlignment="1"/>
    <xf numFmtId="0" fontId="0" fillId="0" borderId="18" xfId="0" applyFont="1" applyBorder="1"/>
    <xf numFmtId="0" fontId="0" fillId="0" borderId="20" xfId="0" applyFont="1" applyBorder="1"/>
    <xf numFmtId="0" fontId="0" fillId="0" borderId="24" xfId="0" applyFont="1" applyFill="1" applyBorder="1" applyAlignment="1">
      <alignment vertical="center"/>
    </xf>
    <xf numFmtId="0" fontId="0" fillId="0" borderId="34" xfId="0" applyFont="1" applyFill="1" applyBorder="1" applyAlignment="1">
      <alignment horizontal="center"/>
    </xf>
    <xf numFmtId="0" fontId="0" fillId="0" borderId="33" xfId="0" applyFont="1" applyFill="1" applyBorder="1" applyAlignment="1">
      <alignment horizontal="center" wrapText="1"/>
    </xf>
    <xf numFmtId="0" fontId="0" fillId="0" borderId="32" xfId="0" applyFont="1" applyFill="1" applyBorder="1" applyAlignment="1">
      <alignment horizontal="center" wrapText="1"/>
    </xf>
    <xf numFmtId="0" fontId="1" fillId="0" borderId="4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19" xfId="0" applyFont="1" applyBorder="1" applyAlignment="1">
      <alignment vertical="top"/>
    </xf>
    <xf numFmtId="0" fontId="1" fillId="0" borderId="20" xfId="0" applyFont="1" applyBorder="1" applyAlignment="1">
      <alignment vertical="top"/>
    </xf>
    <xf numFmtId="0" fontId="1" fillId="0" borderId="10" xfId="0" applyFont="1" applyBorder="1" applyAlignment="1">
      <alignment vertical="top"/>
    </xf>
    <xf numFmtId="0" fontId="1" fillId="0" borderId="21" xfId="0" applyFont="1" applyBorder="1" applyAlignment="1">
      <alignment vertical="top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23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29" xfId="0" applyNumberFormat="1" applyFont="1" applyFill="1" applyBorder="1" applyAlignment="1">
      <alignment horizontal="center" vertical="center"/>
    </xf>
    <xf numFmtId="0" fontId="0" fillId="0" borderId="35" xfId="0" applyFont="1" applyFill="1" applyBorder="1"/>
    <xf numFmtId="164" fontId="1" fillId="0" borderId="0" xfId="0" applyNumberFormat="1" applyFont="1" applyFill="1" applyBorder="1" applyAlignment="1">
      <alignment horizontal="center" vertical="center"/>
    </xf>
    <xf numFmtId="164" fontId="1" fillId="0" borderId="24" xfId="0" applyNumberFormat="1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vertical="center"/>
    </xf>
    <xf numFmtId="0" fontId="0" fillId="0" borderId="34" xfId="0" applyFont="1" applyFill="1" applyBorder="1"/>
    <xf numFmtId="0" fontId="0" fillId="0" borderId="35" xfId="0" applyFont="1" applyBorder="1" applyAlignment="1">
      <alignment vertical="center"/>
    </xf>
    <xf numFmtId="0" fontId="0" fillId="0" borderId="35" xfId="0" applyFont="1" applyBorder="1"/>
    <xf numFmtId="0" fontId="0" fillId="0" borderId="20" xfId="0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23" xfId="0" applyFont="1" applyFill="1" applyBorder="1" applyAlignment="1"/>
    <xf numFmtId="0" fontId="0" fillId="0" borderId="4" xfId="0" applyFont="1" applyFill="1" applyBorder="1" applyAlignment="1"/>
    <xf numFmtId="0" fontId="0" fillId="0" borderId="24" xfId="0" applyFont="1" applyFill="1" applyBorder="1" applyAlignment="1"/>
    <xf numFmtId="0" fontId="0" fillId="0" borderId="0" xfId="0" applyFont="1" applyFill="1" applyBorder="1" applyAlignment="1"/>
    <xf numFmtId="0" fontId="0" fillId="0" borderId="16" xfId="0" applyFont="1" applyFill="1" applyBorder="1" applyAlignment="1"/>
    <xf numFmtId="0" fontId="0" fillId="0" borderId="29" xfId="0" applyFont="1" applyFill="1" applyBorder="1" applyAlignment="1"/>
    <xf numFmtId="0" fontId="0" fillId="0" borderId="35" xfId="0" applyFont="1" applyFill="1" applyBorder="1" applyAlignment="1"/>
    <xf numFmtId="0" fontId="0" fillId="0" borderId="30" xfId="0" applyFont="1" applyFill="1" applyBorder="1" applyAlignment="1"/>
    <xf numFmtId="0" fontId="1" fillId="0" borderId="0" xfId="0" applyFont="1" applyBorder="1" applyAlignment="1"/>
    <xf numFmtId="0" fontId="0" fillId="0" borderId="0" xfId="0" applyBorder="1" applyAlignment="1"/>
    <xf numFmtId="0" fontId="0" fillId="0" borderId="34" xfId="0" applyFont="1" applyFill="1" applyBorder="1" applyAlignment="1"/>
    <xf numFmtId="0" fontId="5" fillId="0" borderId="18" xfId="0" applyFont="1" applyFill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35" xfId="0" applyFont="1" applyBorder="1" applyAlignment="1">
      <alignment horizontal="left"/>
    </xf>
    <xf numFmtId="0" fontId="0" fillId="0" borderId="17" xfId="0" applyFont="1" applyFill="1" applyBorder="1" applyAlignment="1"/>
    <xf numFmtId="0" fontId="0" fillId="0" borderId="33" xfId="0" applyFont="1" applyFill="1" applyBorder="1" applyAlignment="1"/>
    <xf numFmtId="0" fontId="0" fillId="0" borderId="23" xfId="0" applyFont="1" applyFill="1" applyBorder="1" applyAlignment="1">
      <alignment horizontal="left"/>
    </xf>
    <xf numFmtId="0" fontId="0" fillId="0" borderId="29" xfId="0" applyFont="1" applyFill="1" applyBorder="1" applyAlignment="1">
      <alignment horizontal="left"/>
    </xf>
    <xf numFmtId="0" fontId="0" fillId="0" borderId="24" xfId="0" applyFont="1" applyFill="1" applyBorder="1" applyAlignment="1">
      <alignment horizontal="left" vertical="top"/>
    </xf>
    <xf numFmtId="0" fontId="0" fillId="0" borderId="19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34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164" fontId="0" fillId="0" borderId="30" xfId="0" applyNumberFormat="1" applyFont="1" applyFill="1" applyBorder="1" applyAlignment="1">
      <alignment horizontal="center" vertical="center"/>
    </xf>
    <xf numFmtId="164" fontId="0" fillId="0" borderId="29" xfId="0" applyNumberFormat="1" applyFont="1" applyFill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0" fillId="0" borderId="14" xfId="0" applyNumberFormat="1" applyFont="1" applyFill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2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34" xfId="0" applyFont="1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5" fillId="0" borderId="18" xfId="0" applyFont="1" applyFill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164" fontId="0" fillId="0" borderId="34" xfId="0" applyNumberFormat="1" applyFont="1" applyBorder="1" applyAlignment="1">
      <alignment horizontal="center" vertical="center"/>
    </xf>
    <xf numFmtId="164" fontId="0" fillId="0" borderId="35" xfId="0" applyNumberFormat="1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0" fillId="0" borderId="34" xfId="0" applyNumberFormat="1" applyFont="1" applyFill="1" applyBorder="1" applyAlignment="1">
      <alignment horizontal="center" vertical="center"/>
    </xf>
    <xf numFmtId="164" fontId="0" fillId="0" borderId="35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164" fontId="0" fillId="0" borderId="18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0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29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41" fontId="15" fillId="0" borderId="0" xfId="0" applyNumberFormat="1" applyFont="1" applyBorder="1" applyAlignment="1">
      <alignment horizontal="right"/>
    </xf>
    <xf numFmtId="0" fontId="0" fillId="0" borderId="24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0" xfId="0" applyFont="1" applyBorder="1" applyAlignment="1"/>
    <xf numFmtId="0" fontId="0" fillId="0" borderId="16" xfId="0" applyFont="1" applyBorder="1" applyAlignment="1"/>
    <xf numFmtId="0" fontId="0" fillId="0" borderId="33" xfId="0" applyFont="1" applyBorder="1" applyAlignment="1"/>
    <xf numFmtId="0" fontId="0" fillId="0" borderId="34" xfId="0" applyFont="1" applyBorder="1" applyAlignment="1"/>
    <xf numFmtId="0" fontId="0" fillId="0" borderId="32" xfId="0" applyFont="1" applyBorder="1" applyAlignment="1"/>
    <xf numFmtId="0" fontId="0" fillId="0" borderId="18" xfId="0" applyFont="1" applyBorder="1" applyAlignment="1"/>
    <xf numFmtId="0" fontId="0" fillId="0" borderId="18" xfId="0" applyFont="1" applyBorder="1" applyAlignment="1">
      <alignment horizontal="center"/>
    </xf>
    <xf numFmtId="0" fontId="0" fillId="0" borderId="20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23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0" fillId="0" borderId="24" xfId="0" applyFont="1" applyBorder="1" applyAlignment="1">
      <alignment horizontal="left"/>
    </xf>
    <xf numFmtId="0" fontId="0" fillId="0" borderId="30" xfId="0" applyFont="1" applyBorder="1" applyAlignment="1">
      <alignment horizontal="left"/>
    </xf>
    <xf numFmtId="164" fontId="1" fillId="0" borderId="13" xfId="0" applyNumberFormat="1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18" xfId="0" applyFont="1" applyBorder="1" applyAlignment="1">
      <alignment vertical="top"/>
    </xf>
    <xf numFmtId="0" fontId="0" fillId="0" borderId="18" xfId="0" applyFont="1" applyBorder="1" applyAlignment="1">
      <alignment horizontal="center" vertical="top"/>
    </xf>
    <xf numFmtId="0" fontId="0" fillId="0" borderId="18" xfId="0" applyFont="1" applyFill="1" applyBorder="1" applyAlignment="1">
      <alignment vertical="top"/>
    </xf>
    <xf numFmtId="0" fontId="0" fillId="0" borderId="35" xfId="0" applyFont="1" applyFill="1" applyBorder="1" applyAlignment="1">
      <alignment vertical="top"/>
    </xf>
    <xf numFmtId="0" fontId="0" fillId="0" borderId="13" xfId="0" applyFont="1" applyBorder="1" applyAlignment="1">
      <alignment horizontal="center" wrapText="1"/>
    </xf>
    <xf numFmtId="0" fontId="0" fillId="0" borderId="1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0" fillId="0" borderId="24" xfId="0" applyFont="1" applyBorder="1" applyAlignment="1">
      <alignment vertical="center"/>
    </xf>
    <xf numFmtId="0" fontId="0" fillId="0" borderId="45" xfId="0" applyFont="1" applyBorder="1" applyAlignment="1">
      <alignment horizontal="left" vertical="center"/>
    </xf>
    <xf numFmtId="0" fontId="0" fillId="0" borderId="20" xfId="0" applyFont="1" applyBorder="1" applyAlignment="1">
      <alignment horizontal="center" vertical="top"/>
    </xf>
    <xf numFmtId="164" fontId="0" fillId="0" borderId="49" xfId="0" applyNumberFormat="1" applyFont="1" applyBorder="1"/>
    <xf numFmtId="0" fontId="0" fillId="0" borderId="25" xfId="0" applyFont="1" applyBorder="1" applyAlignment="1">
      <alignment vertical="center"/>
    </xf>
    <xf numFmtId="164" fontId="0" fillId="0" borderId="29" xfId="0" applyNumberFormat="1" applyFont="1" applyFill="1" applyBorder="1" applyAlignment="1"/>
    <xf numFmtId="164" fontId="0" fillId="0" borderId="31" xfId="0" applyNumberFormat="1" applyFont="1" applyFill="1" applyBorder="1" applyAlignment="1"/>
    <xf numFmtId="0" fontId="0" fillId="0" borderId="31" xfId="0" applyFont="1" applyFill="1" applyBorder="1" applyAlignment="1">
      <alignment vertical="top"/>
    </xf>
    <xf numFmtId="0" fontId="0" fillId="0" borderId="29" xfId="0" applyFont="1" applyFill="1" applyBorder="1" applyAlignment="1">
      <alignment vertical="top"/>
    </xf>
    <xf numFmtId="0" fontId="0" fillId="0" borderId="44" xfId="0" applyFont="1" applyBorder="1" applyAlignment="1">
      <alignment horizontal="left" vertical="center"/>
    </xf>
    <xf numFmtId="164" fontId="0" fillId="0" borderId="50" xfId="0" applyNumberFormat="1" applyFont="1" applyBorder="1"/>
    <xf numFmtId="0" fontId="0" fillId="0" borderId="20" xfId="0" applyFont="1" applyBorder="1" applyAlignment="1">
      <alignment horizontal="center"/>
    </xf>
    <xf numFmtId="0" fontId="0" fillId="0" borderId="16" xfId="0" applyFont="1" applyBorder="1"/>
    <xf numFmtId="0" fontId="0" fillId="0" borderId="23" xfId="0" applyFont="1" applyFill="1" applyBorder="1" applyAlignment="1">
      <alignment horizontal="center" wrapText="1"/>
    </xf>
    <xf numFmtId="0" fontId="0" fillId="0" borderId="30" xfId="0" applyFont="1" applyFill="1" applyBorder="1" applyAlignment="1">
      <alignment vertical="top"/>
    </xf>
    <xf numFmtId="0" fontId="0" fillId="0" borderId="17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 wrapText="1"/>
    </xf>
    <xf numFmtId="0" fontId="0" fillId="0" borderId="16" xfId="0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25" xfId="0" applyFont="1" applyBorder="1"/>
    <xf numFmtId="0" fontId="18" fillId="0" borderId="21" xfId="0" applyFont="1" applyBorder="1"/>
    <xf numFmtId="0" fontId="19" fillId="0" borderId="23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/>
    </xf>
    <xf numFmtId="0" fontId="19" fillId="0" borderId="20" xfId="0" applyFont="1" applyBorder="1" applyAlignment="1"/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0" fillId="0" borderId="51" xfId="0" applyFont="1" applyFill="1" applyBorder="1"/>
    <xf numFmtId="0" fontId="0" fillId="0" borderId="40" xfId="0" applyFont="1" applyFill="1" applyBorder="1" applyAlignment="1">
      <alignment horizontal="center"/>
    </xf>
    <xf numFmtId="0" fontId="0" fillId="0" borderId="40" xfId="0" applyFont="1" applyFill="1" applyBorder="1" applyAlignment="1">
      <alignment horizontal="center" vertical="top"/>
    </xf>
    <xf numFmtId="0" fontId="0" fillId="0" borderId="24" xfId="0" applyFont="1" applyFill="1" applyBorder="1" applyAlignment="1">
      <alignment vertical="top"/>
    </xf>
    <xf numFmtId="0" fontId="0" fillId="0" borderId="24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24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left" vertical="center"/>
    </xf>
    <xf numFmtId="0" fontId="0" fillId="0" borderId="19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0" fillId="0" borderId="23" xfId="0" applyFont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4" fontId="0" fillId="0" borderId="23" xfId="0" applyNumberFormat="1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21" xfId="0" applyFont="1" applyBorder="1" applyAlignment="1">
      <alignment horizontal="left" vertical="center"/>
    </xf>
    <xf numFmtId="0" fontId="1" fillId="0" borderId="23" xfId="0" applyFont="1" applyBorder="1" applyAlignment="1">
      <alignment horizontal="center"/>
    </xf>
    <xf numFmtId="0" fontId="0" fillId="0" borderId="16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/>
    </xf>
    <xf numFmtId="0" fontId="0" fillId="0" borderId="30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4" xfId="0" applyBorder="1"/>
    <xf numFmtId="0" fontId="0" fillId="0" borderId="29" xfId="0" applyBorder="1" applyAlignment="1">
      <alignment horizontal="center"/>
    </xf>
    <xf numFmtId="0" fontId="0" fillId="0" borderId="39" xfId="0" applyBorder="1" applyAlignment="1">
      <alignment horizontal="left" vertical="center"/>
    </xf>
    <xf numFmtId="0" fontId="0" fillId="0" borderId="41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164" fontId="0" fillId="0" borderId="14" xfId="0" applyNumberFormat="1" applyFont="1" applyFill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4" fontId="0" fillId="0" borderId="24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164" fontId="0" fillId="0" borderId="10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/>
    </xf>
    <xf numFmtId="0" fontId="0" fillId="0" borderId="10" xfId="0" applyFont="1" applyBorder="1" applyAlignment="1">
      <alignment vertical="center"/>
    </xf>
    <xf numFmtId="0" fontId="0" fillId="0" borderId="25" xfId="0" applyFont="1" applyBorder="1" applyAlignment="1"/>
    <xf numFmtId="164" fontId="0" fillId="0" borderId="29" xfId="0" applyNumberFormat="1" applyFont="1" applyFill="1" applyBorder="1" applyAlignment="1">
      <alignment vertical="center"/>
    </xf>
    <xf numFmtId="0" fontId="0" fillId="0" borderId="45" xfId="0" applyFont="1" applyFill="1" applyBorder="1" applyAlignment="1">
      <alignment vertical="center"/>
    </xf>
    <xf numFmtId="0" fontId="0" fillId="0" borderId="49" xfId="0" applyFont="1" applyFill="1" applyBorder="1" applyAlignment="1">
      <alignment vertical="center"/>
    </xf>
    <xf numFmtId="0" fontId="0" fillId="0" borderId="43" xfId="0" applyFont="1" applyFill="1" applyBorder="1" applyAlignment="1">
      <alignment horizontal="center" vertical="center"/>
    </xf>
    <xf numFmtId="164" fontId="0" fillId="0" borderId="43" xfId="0" applyNumberFormat="1" applyFont="1" applyFill="1" applyBorder="1" applyAlignment="1">
      <alignment vertical="center"/>
    </xf>
    <xf numFmtId="0" fontId="0" fillId="0" borderId="44" xfId="0" applyFont="1" applyBorder="1" applyAlignment="1">
      <alignment horizontal="center" vertical="center"/>
    </xf>
    <xf numFmtId="0" fontId="0" fillId="0" borderId="23" xfId="0" applyFont="1" applyBorder="1" applyAlignment="1"/>
    <xf numFmtId="0" fontId="0" fillId="0" borderId="23" xfId="0" applyFont="1" applyBorder="1" applyAlignment="1">
      <alignment vertical="center"/>
    </xf>
    <xf numFmtId="0" fontId="0" fillId="0" borderId="38" xfId="0" applyBorder="1" applyAlignment="1">
      <alignment horizontal="center"/>
    </xf>
    <xf numFmtId="0" fontId="0" fillId="0" borderId="53" xfId="0" applyFont="1" applyFill="1" applyBorder="1"/>
    <xf numFmtId="0" fontId="0" fillId="0" borderId="42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vertical="top"/>
    </xf>
    <xf numFmtId="0" fontId="0" fillId="0" borderId="49" xfId="0" applyFont="1" applyFill="1" applyBorder="1" applyAlignment="1">
      <alignment horizontal="center" vertical="top"/>
    </xf>
    <xf numFmtId="0" fontId="0" fillId="0" borderId="43" xfId="0" applyFont="1" applyFill="1" applyBorder="1" applyAlignment="1">
      <alignment horizontal="center"/>
    </xf>
    <xf numFmtId="0" fontId="0" fillId="0" borderId="42" xfId="0" applyFont="1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164" fontId="0" fillId="0" borderId="43" xfId="0" applyNumberFormat="1" applyFont="1" applyFill="1" applyBorder="1"/>
    <xf numFmtId="0" fontId="0" fillId="0" borderId="43" xfId="0" applyFont="1" applyFill="1" applyBorder="1"/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/>
    </xf>
    <xf numFmtId="0" fontId="0" fillId="0" borderId="48" xfId="0" applyFont="1" applyFill="1" applyBorder="1" applyAlignment="1">
      <alignment horizontal="left" vertical="center"/>
    </xf>
    <xf numFmtId="0" fontId="0" fillId="0" borderId="50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164" fontId="0" fillId="0" borderId="38" xfId="0" applyNumberFormat="1" applyFont="1" applyFill="1" applyBorder="1"/>
    <xf numFmtId="0" fontId="0" fillId="0" borderId="24" xfId="0" applyFont="1" applyFill="1" applyBorder="1" applyAlignment="1">
      <alignment horizontal="center" vertical="top"/>
    </xf>
    <xf numFmtId="164" fontId="0" fillId="0" borderId="29" xfId="0" applyNumberFormat="1" applyFont="1" applyFill="1" applyBorder="1"/>
    <xf numFmtId="0" fontId="0" fillId="0" borderId="39" xfId="0" applyFont="1" applyFill="1" applyBorder="1" applyAlignment="1">
      <alignment horizontal="left" vertical="center"/>
    </xf>
    <xf numFmtId="164" fontId="0" fillId="0" borderId="31" xfId="0" applyNumberFormat="1" applyFont="1" applyFill="1" applyBorder="1"/>
    <xf numFmtId="0" fontId="0" fillId="0" borderId="4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40" xfId="0" applyFont="1" applyFill="1" applyBorder="1"/>
    <xf numFmtId="0" fontId="0" fillId="0" borderId="39" xfId="0" applyFont="1" applyFill="1" applyBorder="1" applyAlignment="1">
      <alignment vertical="center"/>
    </xf>
    <xf numFmtId="0" fontId="0" fillId="0" borderId="39" xfId="0" applyFill="1" applyBorder="1" applyAlignment="1">
      <alignment horizontal="center"/>
    </xf>
    <xf numFmtId="0" fontId="16" fillId="0" borderId="13" xfId="0" applyFont="1" applyFill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top"/>
    </xf>
    <xf numFmtId="164" fontId="0" fillId="0" borderId="32" xfId="0" applyNumberFormat="1" applyFont="1" applyFill="1" applyBorder="1"/>
    <xf numFmtId="164" fontId="0" fillId="0" borderId="40" xfId="0" applyNumberFormat="1" applyFont="1" applyFill="1" applyBorder="1"/>
    <xf numFmtId="0" fontId="0" fillId="0" borderId="31" xfId="0" applyFont="1" applyFill="1" applyBorder="1" applyAlignment="1">
      <alignment horizontal="center" vertical="top"/>
    </xf>
    <xf numFmtId="164" fontId="0" fillId="0" borderId="52" xfId="0" applyNumberFormat="1" applyFont="1" applyFill="1" applyBorder="1"/>
    <xf numFmtId="0" fontId="0" fillId="0" borderId="40" xfId="0" applyFont="1" applyFill="1" applyBorder="1" applyAlignment="1">
      <alignment horizontal="left" vertical="center"/>
    </xf>
    <xf numFmtId="0" fontId="0" fillId="0" borderId="33" xfId="0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top"/>
    </xf>
    <xf numFmtId="0" fontId="0" fillId="0" borderId="30" xfId="0" applyFont="1" applyFill="1" applyBorder="1" applyAlignment="1">
      <alignment horizontal="center" vertical="top"/>
    </xf>
    <xf numFmtId="0" fontId="0" fillId="0" borderId="39" xfId="0" applyFill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/>
    <xf numFmtId="0" fontId="0" fillId="0" borderId="24" xfId="0" applyFont="1" applyFill="1" applyBorder="1" applyAlignment="1">
      <alignment horizontal="center"/>
    </xf>
    <xf numFmtId="0" fontId="0" fillId="0" borderId="23" xfId="0" applyBorder="1"/>
    <xf numFmtId="0" fontId="0" fillId="0" borderId="25" xfId="0" applyBorder="1"/>
    <xf numFmtId="0" fontId="0" fillId="0" borderId="19" xfId="0" applyFill="1" applyBorder="1"/>
    <xf numFmtId="0" fontId="0" fillId="0" borderId="32" xfId="0" applyFill="1" applyBorder="1"/>
    <xf numFmtId="164" fontId="0" fillId="0" borderId="24" xfId="0" applyNumberFormat="1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164" fontId="0" fillId="0" borderId="34" xfId="0" applyNumberFormat="1" applyFont="1" applyBorder="1" applyAlignment="1">
      <alignment horizontal="center" vertical="center"/>
    </xf>
    <xf numFmtId="164" fontId="0" fillId="0" borderId="35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164" fontId="0" fillId="0" borderId="0" xfId="0" applyNumberFormat="1" applyFont="1" applyBorder="1" applyAlignment="1">
      <alignment horizontal="right" vertical="center"/>
    </xf>
    <xf numFmtId="0" fontId="0" fillId="0" borderId="18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Border="1" applyAlignment="1">
      <alignment horizontal="left" vertic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164" fontId="0" fillId="0" borderId="18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3" xfId="0" applyBorder="1" applyAlignment="1">
      <alignment horizontal="left" vertical="center"/>
    </xf>
    <xf numFmtId="0" fontId="0" fillId="0" borderId="13" xfId="0" applyFill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0" fillId="0" borderId="14" xfId="0" applyBorder="1"/>
    <xf numFmtId="0" fontId="0" fillId="0" borderId="3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164" fontId="0" fillId="0" borderId="29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4" fontId="0" fillId="0" borderId="24" xfId="0" applyNumberFormat="1" applyFont="1" applyFill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164" fontId="0" fillId="0" borderId="29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32" xfId="0" applyFont="1" applyBorder="1" applyAlignment="1">
      <alignment horizontal="left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0" fillId="0" borderId="29" xfId="0" applyFont="1" applyFill="1" applyBorder="1" applyAlignment="1">
      <alignment vertical="center"/>
    </xf>
    <xf numFmtId="0" fontId="0" fillId="0" borderId="29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33" xfId="0" applyBorder="1"/>
    <xf numFmtId="0" fontId="0" fillId="0" borderId="46" xfId="0" applyFont="1" applyBorder="1"/>
    <xf numFmtId="0" fontId="0" fillId="0" borderId="47" xfId="0" applyFont="1" applyBorder="1"/>
    <xf numFmtId="0" fontId="0" fillId="0" borderId="15" xfId="0" applyFont="1" applyFill="1" applyBorder="1" applyAlignment="1">
      <alignment horizontal="center" vertical="center"/>
    </xf>
    <xf numFmtId="0" fontId="0" fillId="0" borderId="33" xfId="0" applyFill="1" applyBorder="1"/>
    <xf numFmtId="0" fontId="0" fillId="0" borderId="6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64" fontId="0" fillId="0" borderId="10" xfId="0" applyNumberFormat="1" applyFont="1" applyFill="1" applyBorder="1" applyAlignment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5" fillId="0" borderId="0" xfId="0" applyFont="1" applyFill="1" applyBorder="1" applyAlignment="1"/>
    <xf numFmtId="0" fontId="13" fillId="0" borderId="24" xfId="0" applyFont="1" applyFill="1" applyBorder="1" applyAlignment="1"/>
    <xf numFmtId="0" fontId="13" fillId="0" borderId="0" xfId="0" applyFont="1" applyFill="1" applyBorder="1" applyAlignment="1"/>
    <xf numFmtId="0" fontId="0" fillId="0" borderId="13" xfId="0" applyBorder="1" applyAlignment="1">
      <alignment horizontal="center" vertical="center"/>
    </xf>
    <xf numFmtId="0" fontId="0" fillId="0" borderId="17" xfId="0" applyFill="1" applyBorder="1"/>
    <xf numFmtId="0" fontId="0" fillId="0" borderId="4" xfId="0" applyFill="1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0" fontId="20" fillId="0" borderId="0" xfId="0" applyFont="1" applyFill="1" applyBorder="1" applyAlignment="1"/>
    <xf numFmtId="0" fontId="20" fillId="0" borderId="0" xfId="0" applyFont="1" applyBorder="1"/>
    <xf numFmtId="164" fontId="20" fillId="0" borderId="0" xfId="0" applyNumberFormat="1" applyFont="1" applyBorder="1"/>
    <xf numFmtId="0" fontId="21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0" fillId="0" borderId="0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164" fontId="0" fillId="0" borderId="16" xfId="0" applyNumberFormat="1" applyFont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164" fontId="0" fillId="0" borderId="4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1" fillId="0" borderId="4" xfId="0" applyFont="1" applyBorder="1"/>
    <xf numFmtId="0" fontId="0" fillId="0" borderId="1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20" xfId="0" applyFont="1" applyBorder="1"/>
    <xf numFmtId="0" fontId="0" fillId="0" borderId="49" xfId="0" applyFont="1" applyFill="1" applyBorder="1" applyAlignment="1">
      <alignment horizontal="center"/>
    </xf>
    <xf numFmtId="0" fontId="0" fillId="0" borderId="25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" fillId="0" borderId="16" xfId="0" applyFont="1" applyFill="1" applyBorder="1"/>
    <xf numFmtId="0" fontId="1" fillId="0" borderId="4" xfId="0" applyFont="1" applyFill="1" applyBorder="1" applyAlignment="1"/>
    <xf numFmtId="164" fontId="0" fillId="0" borderId="4" xfId="0" applyNumberFormat="1" applyFont="1" applyBorder="1" applyAlignment="1">
      <alignment horizontal="right" vertical="center"/>
    </xf>
    <xf numFmtId="0" fontId="1" fillId="2" borderId="18" xfId="0" applyFont="1" applyFill="1" applyBorder="1" applyAlignment="1"/>
    <xf numFmtId="0" fontId="0" fillId="2" borderId="15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left" vertical="center"/>
    </xf>
    <xf numFmtId="0" fontId="0" fillId="2" borderId="14" xfId="0" applyFill="1" applyBorder="1" applyAlignment="1">
      <alignment horizontal="center"/>
    </xf>
    <xf numFmtId="0" fontId="0" fillId="2" borderId="30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30" xfId="0" applyFont="1" applyFill="1" applyBorder="1"/>
    <xf numFmtId="0" fontId="0" fillId="2" borderId="14" xfId="0" applyFont="1" applyFill="1" applyBorder="1"/>
    <xf numFmtId="0" fontId="0" fillId="2" borderId="46" xfId="0" applyFont="1" applyFill="1" applyBorder="1"/>
    <xf numFmtId="0" fontId="0" fillId="2" borderId="0" xfId="0" applyFill="1"/>
    <xf numFmtId="0" fontId="1" fillId="0" borderId="2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top"/>
    </xf>
    <xf numFmtId="0" fontId="7" fillId="2" borderId="11" xfId="0" applyFont="1" applyFill="1" applyBorder="1" applyAlignment="1">
      <alignment horizontal="left" vertical="top"/>
    </xf>
    <xf numFmtId="0" fontId="7" fillId="2" borderId="12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 vertical="center"/>
    </xf>
    <xf numFmtId="164" fontId="0" fillId="0" borderId="29" xfId="0" applyNumberFormat="1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4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64" fontId="0" fillId="0" borderId="14" xfId="0" applyNumberFormat="1" applyFont="1" applyFill="1" applyBorder="1" applyAlignment="1">
      <alignment horizontal="center" vertical="center"/>
    </xf>
    <xf numFmtId="164" fontId="0" fillId="0" borderId="13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left" vertical="center"/>
    </xf>
    <xf numFmtId="0" fontId="0" fillId="0" borderId="32" xfId="0" applyFont="1" applyFill="1" applyBorder="1" applyAlignment="1">
      <alignment horizontal="left" vertical="center"/>
    </xf>
    <xf numFmtId="0" fontId="0" fillId="0" borderId="34" xfId="0" applyFont="1" applyFill="1" applyBorder="1" applyAlignment="1">
      <alignment horizontal="left" vertical="center"/>
    </xf>
    <xf numFmtId="0" fontId="0" fillId="0" borderId="35" xfId="0" applyFont="1" applyFill="1" applyBorder="1" applyAlignment="1">
      <alignment horizontal="left" vertical="center"/>
    </xf>
    <xf numFmtId="0" fontId="0" fillId="0" borderId="20" xfId="0" applyFont="1" applyFill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16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18" fillId="0" borderId="17" xfId="0" applyFont="1" applyFill="1" applyBorder="1" applyAlignment="1">
      <alignment horizontal="left" vertical="center"/>
    </xf>
    <xf numFmtId="0" fontId="18" fillId="0" borderId="2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19" xfId="0" applyFont="1" applyFill="1" applyBorder="1" applyAlignment="1">
      <alignment horizontal="left" vertical="center"/>
    </xf>
    <xf numFmtId="0" fontId="0" fillId="0" borderId="43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9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9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33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1" fillId="0" borderId="24" xfId="0" applyFont="1" applyFill="1" applyBorder="1" applyAlignment="1">
      <alignment horizontal="left"/>
    </xf>
    <xf numFmtId="0" fontId="0" fillId="0" borderId="14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64" fontId="0" fillId="0" borderId="23" xfId="0" applyNumberFormat="1" applyFont="1" applyFill="1" applyBorder="1" applyAlignment="1">
      <alignment horizontal="center" vertical="center"/>
    </xf>
    <xf numFmtId="164" fontId="0" fillId="0" borderId="29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10" xfId="0" applyNumberFormat="1" applyFont="1" applyFill="1" applyBorder="1" applyAlignment="1">
      <alignment horizontal="center" vertical="center"/>
    </xf>
    <xf numFmtId="164" fontId="0" fillId="0" borderId="24" xfId="0" applyNumberFormat="1" applyFont="1" applyFill="1" applyBorder="1" applyAlignment="1">
      <alignment horizontal="center" vertical="center"/>
    </xf>
    <xf numFmtId="164" fontId="0" fillId="0" borderId="30" xfId="0" applyNumberFormat="1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right" vertical="center"/>
    </xf>
    <xf numFmtId="164" fontId="0" fillId="0" borderId="13" xfId="0" applyNumberFormat="1" applyFont="1" applyBorder="1" applyAlignment="1">
      <alignment horizontal="right" vertical="center"/>
    </xf>
    <xf numFmtId="164" fontId="0" fillId="0" borderId="14" xfId="0" applyNumberFormat="1" applyFont="1" applyBorder="1" applyAlignment="1">
      <alignment horizontal="right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64" fontId="0" fillId="0" borderId="12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34" xfId="0" applyNumberFormat="1" applyFont="1" applyFill="1" applyBorder="1" applyAlignment="1">
      <alignment horizontal="center" vertical="center"/>
    </xf>
    <xf numFmtId="164" fontId="0" fillId="0" borderId="35" xfId="0" applyNumberFormat="1" applyFont="1" applyFill="1" applyBorder="1" applyAlignment="1">
      <alignment horizontal="center" vertical="center"/>
    </xf>
    <xf numFmtId="164" fontId="0" fillId="0" borderId="34" xfId="0" applyNumberFormat="1" applyFont="1" applyBorder="1" applyAlignment="1">
      <alignment horizontal="center" vertical="center"/>
    </xf>
    <xf numFmtId="164" fontId="0" fillId="0" borderId="35" xfId="0" applyNumberFormat="1" applyFont="1" applyBorder="1" applyAlignment="1">
      <alignment horizontal="center" vertical="center"/>
    </xf>
    <xf numFmtId="164" fontId="0" fillId="0" borderId="18" xfId="0" applyNumberFormat="1" applyFont="1" applyBorder="1" applyAlignment="1">
      <alignment horizontal="center" vertical="center"/>
    </xf>
    <xf numFmtId="164" fontId="0" fillId="0" borderId="31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164" fontId="0" fillId="0" borderId="20" xfId="0" applyNumberFormat="1" applyFont="1" applyBorder="1" applyAlignment="1">
      <alignment horizontal="center" vertical="center"/>
    </xf>
    <xf numFmtId="164" fontId="0" fillId="0" borderId="25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/>
    </xf>
    <xf numFmtId="164" fontId="0" fillId="0" borderId="23" xfId="0" applyNumberFormat="1" applyFont="1" applyBorder="1" applyAlignment="1">
      <alignment horizontal="center" vertical="center"/>
    </xf>
    <xf numFmtId="164" fontId="0" fillId="0" borderId="18" xfId="0" applyNumberFormat="1" applyFont="1" applyFill="1" applyBorder="1" applyAlignment="1">
      <alignment horizontal="center" vertical="center"/>
    </xf>
    <xf numFmtId="164" fontId="0" fillId="0" borderId="30" xfId="0" applyNumberFormat="1" applyFont="1" applyBorder="1" applyAlignment="1">
      <alignment horizontal="left" vertical="center"/>
    </xf>
    <xf numFmtId="164" fontId="0" fillId="0" borderId="29" xfId="0" applyNumberFormat="1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4" fontId="0" fillId="0" borderId="25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164" fontId="0" fillId="0" borderId="16" xfId="0" applyNumberFormat="1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0" fillId="0" borderId="40" xfId="0" applyFont="1" applyBorder="1" applyAlignment="1">
      <alignment horizontal="left" vertical="center"/>
    </xf>
    <xf numFmtId="164" fontId="6" fillId="0" borderId="18" xfId="1" applyNumberFormat="1" applyFont="1" applyBorder="1" applyAlignment="1">
      <alignment horizontal="center" vertical="center"/>
    </xf>
    <xf numFmtId="164" fontId="6" fillId="0" borderId="35" xfId="1" applyNumberFormat="1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0" fillId="0" borderId="34" xfId="0" applyFont="1" applyBorder="1" applyAlignment="1">
      <alignment horizontal="left" vertical="center"/>
    </xf>
    <xf numFmtId="0" fontId="0" fillId="0" borderId="35" xfId="0" applyFont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/>
    </xf>
    <xf numFmtId="0" fontId="0" fillId="0" borderId="25" xfId="0" applyBorder="1"/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4" xfId="0" applyNumberFormat="1" applyFont="1" applyBorder="1" applyAlignment="1">
      <alignment horizontal="right" vertical="center"/>
    </xf>
    <xf numFmtId="0" fontId="20" fillId="0" borderId="0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64" fontId="0" fillId="0" borderId="33" xfId="0" applyNumberFormat="1" applyFont="1" applyFill="1" applyBorder="1" applyAlignment="1">
      <alignment horizontal="center" vertical="center"/>
    </xf>
    <xf numFmtId="164" fontId="0" fillId="0" borderId="32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left" vertical="center"/>
    </xf>
    <xf numFmtId="0" fontId="0" fillId="0" borderId="29" xfId="0" applyFont="1" applyFill="1" applyBorder="1" applyAlignment="1">
      <alignment horizontal="left" vertical="center"/>
    </xf>
    <xf numFmtId="0" fontId="17" fillId="0" borderId="23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0" fillId="0" borderId="23" xfId="0" applyFont="1" applyBorder="1" applyAlignment="1">
      <alignment horizontal="left" vertical="center"/>
    </xf>
    <xf numFmtId="0" fontId="0" fillId="0" borderId="29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17" fontId="0" fillId="0" borderId="24" xfId="0" quotePrefix="1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0" fillId="0" borderId="30" xfId="0" applyFont="1" applyBorder="1" applyAlignment="1">
      <alignment horizontal="left" vertical="center"/>
    </xf>
    <xf numFmtId="0" fontId="0" fillId="0" borderId="30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164" fontId="0" fillId="0" borderId="0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14" xfId="0" applyNumberFormat="1" applyFont="1" applyBorder="1" applyAlignment="1">
      <alignment horizontal="left" vertical="center"/>
    </xf>
    <xf numFmtId="164" fontId="0" fillId="0" borderId="13" xfId="0" applyNumberFormat="1" applyFont="1" applyBorder="1" applyAlignment="1">
      <alignment horizontal="left" vertical="center"/>
    </xf>
    <xf numFmtId="0" fontId="16" fillId="0" borderId="30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0" fillId="0" borderId="30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0" fillId="0" borderId="30" xfId="0" quotePrefix="1" applyFont="1" applyBorder="1" applyAlignment="1">
      <alignment horizontal="center" vertical="center"/>
    </xf>
    <xf numFmtId="0" fontId="0" fillId="0" borderId="29" xfId="0" quotePrefix="1" applyFont="1" applyBorder="1" applyAlignment="1">
      <alignment horizontal="center" vertical="center"/>
    </xf>
    <xf numFmtId="164" fontId="0" fillId="0" borderId="19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164" fontId="0" fillId="0" borderId="33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164" fontId="0" fillId="0" borderId="19" xfId="0" applyNumberFormat="1" applyFont="1" applyFill="1" applyBorder="1" applyAlignment="1">
      <alignment horizontal="center" vertical="center"/>
    </xf>
    <xf numFmtId="164" fontId="0" fillId="0" borderId="21" xfId="0" applyNumberFormat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20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0" fontId="5" fillId="0" borderId="16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164" fontId="0" fillId="0" borderId="20" xfId="0" applyNumberFormat="1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164" fontId="0" fillId="0" borderId="16" xfId="0" applyNumberFormat="1" applyFont="1" applyFill="1" applyBorder="1" applyAlignment="1">
      <alignment horizontal="center" vertical="center"/>
    </xf>
    <xf numFmtId="0" fontId="0" fillId="0" borderId="46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/>
    </xf>
    <xf numFmtId="0" fontId="0" fillId="0" borderId="24" xfId="0" quotePrefix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30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33" xfId="0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97"/>
  <sheetViews>
    <sheetView workbookViewId="0">
      <selection activeCell="C15" sqref="C15:C16"/>
    </sheetView>
  </sheetViews>
  <sheetFormatPr defaultRowHeight="15"/>
  <cols>
    <col min="1" max="1" width="6" customWidth="1"/>
    <col min="2" max="2" width="16.85546875" customWidth="1"/>
    <col min="3" max="3" width="50.85546875" customWidth="1"/>
    <col min="4" max="4" width="57.28515625" customWidth="1"/>
  </cols>
  <sheetData>
    <row r="1" spans="1:4" ht="15.75" customHeight="1">
      <c r="A1" s="894" t="s">
        <v>429</v>
      </c>
      <c r="B1" s="903" t="s">
        <v>8</v>
      </c>
      <c r="C1" s="904"/>
      <c r="D1" s="894" t="s">
        <v>428</v>
      </c>
    </row>
    <row r="2" spans="1:4" ht="15.75" customHeight="1">
      <c r="A2" s="895"/>
      <c r="B2" s="905"/>
      <c r="C2" s="906"/>
      <c r="D2" s="895"/>
    </row>
    <row r="3" spans="1:4" ht="15.75" customHeight="1">
      <c r="A3" s="895"/>
      <c r="B3" s="902" t="s">
        <v>17</v>
      </c>
      <c r="C3" s="902" t="s">
        <v>18</v>
      </c>
      <c r="D3" s="895"/>
    </row>
    <row r="4" spans="1:4" ht="15.75" customHeight="1">
      <c r="A4" s="896"/>
      <c r="B4" s="896"/>
      <c r="C4" s="896"/>
      <c r="D4" s="896"/>
    </row>
    <row r="5" spans="1:4">
      <c r="A5" s="4">
        <v>1</v>
      </c>
      <c r="B5" s="2" t="s">
        <v>93</v>
      </c>
      <c r="C5" s="3" t="s">
        <v>94</v>
      </c>
      <c r="D5" s="4"/>
    </row>
    <row r="6" spans="1:4">
      <c r="A6" s="3"/>
      <c r="B6" s="2" t="s">
        <v>82</v>
      </c>
      <c r="C6" s="5" t="s">
        <v>97</v>
      </c>
      <c r="D6" s="23"/>
    </row>
    <row r="7" spans="1:4">
      <c r="A7" s="3"/>
      <c r="B7" s="3"/>
      <c r="C7" s="6" t="s">
        <v>99</v>
      </c>
      <c r="D7" s="22"/>
    </row>
    <row r="8" spans="1:4" ht="15.75">
      <c r="A8" s="3"/>
      <c r="B8" s="3"/>
      <c r="C8" s="19"/>
      <c r="D8" s="23"/>
    </row>
    <row r="9" spans="1:4">
      <c r="A9" s="3"/>
      <c r="B9" s="3"/>
      <c r="C9" s="10" t="s">
        <v>296</v>
      </c>
      <c r="D9" s="4"/>
    </row>
    <row r="10" spans="1:4">
      <c r="A10" s="3"/>
      <c r="B10" s="3"/>
      <c r="C10" s="7" t="s">
        <v>111</v>
      </c>
      <c r="D10" s="23"/>
    </row>
    <row r="11" spans="1:4">
      <c r="A11" s="3"/>
      <c r="B11" s="3"/>
      <c r="C11" s="3" t="s">
        <v>297</v>
      </c>
      <c r="D11" s="4"/>
    </row>
    <row r="12" spans="1:4">
      <c r="A12" s="3"/>
      <c r="B12" s="3"/>
      <c r="C12" s="5"/>
      <c r="D12" s="23"/>
    </row>
    <row r="13" spans="1:4">
      <c r="A13" s="3"/>
      <c r="B13" s="3"/>
      <c r="C13" s="6" t="s">
        <v>298</v>
      </c>
      <c r="D13" s="4"/>
    </row>
    <row r="14" spans="1:4">
      <c r="A14" s="3"/>
      <c r="B14" s="3"/>
      <c r="C14" s="7" t="s">
        <v>115</v>
      </c>
      <c r="D14" s="23"/>
    </row>
    <row r="15" spans="1:4">
      <c r="A15" s="3"/>
      <c r="B15" s="3"/>
      <c r="C15" s="30" t="s">
        <v>299</v>
      </c>
      <c r="D15" s="45"/>
    </row>
    <row r="16" spans="1:4">
      <c r="A16" s="3"/>
      <c r="B16" s="3"/>
      <c r="C16" s="32" t="s">
        <v>251</v>
      </c>
      <c r="D16" s="33"/>
    </row>
    <row r="17" spans="1:4">
      <c r="A17" s="3"/>
      <c r="B17" s="3"/>
      <c r="C17" s="41" t="s">
        <v>300</v>
      </c>
      <c r="D17" s="45"/>
    </row>
    <row r="18" spans="1:4">
      <c r="A18" s="3"/>
      <c r="B18" s="3"/>
      <c r="C18" s="41" t="s">
        <v>253</v>
      </c>
      <c r="D18" s="33"/>
    </row>
    <row r="19" spans="1:4">
      <c r="A19" s="3"/>
      <c r="B19" s="3"/>
      <c r="C19" s="50" t="s">
        <v>301</v>
      </c>
      <c r="D19" s="45"/>
    </row>
    <row r="20" spans="1:4">
      <c r="A20" s="3"/>
      <c r="B20" s="3"/>
      <c r="C20" s="51" t="s">
        <v>302</v>
      </c>
      <c r="D20" s="33"/>
    </row>
    <row r="21" spans="1:4">
      <c r="A21" s="3"/>
      <c r="B21" s="3"/>
      <c r="C21" s="888" t="s">
        <v>317</v>
      </c>
      <c r="D21" s="31"/>
    </row>
    <row r="22" spans="1:4">
      <c r="A22" s="3"/>
      <c r="B22" s="3"/>
      <c r="C22" s="889"/>
      <c r="D22" s="33"/>
    </row>
    <row r="23" spans="1:4">
      <c r="A23" s="3"/>
      <c r="B23" s="3"/>
      <c r="C23" s="30" t="s">
        <v>318</v>
      </c>
      <c r="D23" s="31"/>
    </row>
    <row r="24" spans="1:4">
      <c r="A24" s="3"/>
      <c r="B24" s="3"/>
      <c r="C24" s="32" t="s">
        <v>261</v>
      </c>
      <c r="D24" s="45"/>
    </row>
    <row r="25" spans="1:4">
      <c r="A25" s="3"/>
      <c r="B25" s="3"/>
      <c r="C25" s="46" t="s">
        <v>319</v>
      </c>
      <c r="D25" s="890"/>
    </row>
    <row r="26" spans="1:4">
      <c r="A26" s="3"/>
      <c r="B26" s="3"/>
      <c r="C26" s="46" t="s">
        <v>275</v>
      </c>
      <c r="D26" s="901"/>
    </row>
    <row r="27" spans="1:4">
      <c r="A27" s="3"/>
      <c r="B27" s="3"/>
      <c r="C27" s="46" t="s">
        <v>276</v>
      </c>
      <c r="D27" s="33"/>
    </row>
    <row r="28" spans="1:4">
      <c r="A28" s="3"/>
      <c r="B28" s="3"/>
      <c r="C28" s="30" t="s">
        <v>320</v>
      </c>
      <c r="D28" s="45"/>
    </row>
    <row r="29" spans="1:4">
      <c r="A29" s="3"/>
      <c r="B29" s="3"/>
      <c r="C29" s="32" t="s">
        <v>264</v>
      </c>
      <c r="D29" s="33"/>
    </row>
    <row r="30" spans="1:4">
      <c r="A30" s="3"/>
      <c r="B30" s="3"/>
      <c r="C30" s="30" t="s">
        <v>321</v>
      </c>
      <c r="D30" s="31"/>
    </row>
    <row r="31" spans="1:4">
      <c r="A31" s="3"/>
      <c r="B31" s="3"/>
      <c r="C31" s="32" t="s">
        <v>265</v>
      </c>
      <c r="D31" s="33"/>
    </row>
    <row r="32" spans="1:4">
      <c r="A32" s="3"/>
      <c r="B32" s="3"/>
      <c r="C32" s="50" t="s">
        <v>322</v>
      </c>
      <c r="D32" s="31"/>
    </row>
    <row r="33" spans="1:4">
      <c r="A33" s="3"/>
      <c r="B33" s="3"/>
      <c r="C33" s="51" t="s">
        <v>270</v>
      </c>
      <c r="D33" s="45"/>
    </row>
    <row r="34" spans="1:4">
      <c r="A34" s="3"/>
      <c r="B34" s="3"/>
      <c r="C34" s="30" t="s">
        <v>323</v>
      </c>
      <c r="D34" s="44"/>
    </row>
    <row r="35" spans="1:4">
      <c r="A35" s="3"/>
      <c r="B35" s="3"/>
      <c r="C35" s="41" t="s">
        <v>287</v>
      </c>
      <c r="D35" s="45"/>
    </row>
    <row r="36" spans="1:4">
      <c r="A36" s="3"/>
      <c r="B36" s="3"/>
      <c r="C36" s="32" t="s">
        <v>271</v>
      </c>
      <c r="D36" s="41"/>
    </row>
    <row r="37" spans="1:4">
      <c r="A37" s="3"/>
      <c r="B37" s="3"/>
      <c r="C37" s="30" t="s">
        <v>324</v>
      </c>
      <c r="D37" s="31"/>
    </row>
    <row r="38" spans="1:4">
      <c r="A38" s="3"/>
      <c r="B38" s="3"/>
      <c r="C38" s="32"/>
      <c r="D38" s="45"/>
    </row>
    <row r="39" spans="1:4">
      <c r="A39" s="3"/>
      <c r="B39" s="3"/>
      <c r="C39" s="30" t="s">
        <v>325</v>
      </c>
      <c r="D39" s="31"/>
    </row>
    <row r="40" spans="1:4">
      <c r="A40" s="3"/>
      <c r="B40" s="3"/>
      <c r="C40" s="32"/>
      <c r="D40" s="45"/>
    </row>
    <row r="41" spans="1:4">
      <c r="A41" s="3"/>
      <c r="B41" s="3"/>
      <c r="C41" s="9" t="s">
        <v>326</v>
      </c>
      <c r="D41" s="20" t="s">
        <v>38</v>
      </c>
    </row>
    <row r="42" spans="1:4">
      <c r="A42" s="3"/>
      <c r="B42" s="3"/>
      <c r="C42" s="7" t="s">
        <v>183</v>
      </c>
      <c r="D42" s="21" t="s">
        <v>41</v>
      </c>
    </row>
    <row r="43" spans="1:4">
      <c r="A43" s="3"/>
      <c r="B43" s="3"/>
      <c r="C43" s="9" t="s">
        <v>327</v>
      </c>
      <c r="D43" s="20" t="s">
        <v>38</v>
      </c>
    </row>
    <row r="44" spans="1:4">
      <c r="A44" s="3"/>
      <c r="B44" s="3"/>
      <c r="C44" s="7" t="s">
        <v>184</v>
      </c>
      <c r="D44" s="21" t="s">
        <v>41</v>
      </c>
    </row>
    <row r="45" spans="1:4">
      <c r="A45" s="3"/>
      <c r="B45" s="3"/>
      <c r="C45" s="30" t="s">
        <v>328</v>
      </c>
      <c r="D45" s="31"/>
    </row>
    <row r="46" spans="1:4">
      <c r="A46" s="3"/>
      <c r="B46" s="3"/>
      <c r="C46" s="32"/>
      <c r="D46" s="45"/>
    </row>
    <row r="47" spans="1:4">
      <c r="A47" s="3"/>
      <c r="B47" s="3"/>
      <c r="C47" s="888" t="s">
        <v>329</v>
      </c>
      <c r="D47" s="31"/>
    </row>
    <row r="48" spans="1:4">
      <c r="A48" s="3"/>
      <c r="B48" s="3"/>
      <c r="C48" s="889"/>
      <c r="D48" s="45"/>
    </row>
    <row r="49" spans="1:4">
      <c r="A49" s="3"/>
      <c r="B49" s="3"/>
      <c r="C49" s="30" t="s">
        <v>330</v>
      </c>
      <c r="D49" s="31"/>
    </row>
    <row r="50" spans="1:4">
      <c r="A50" s="3"/>
      <c r="B50" s="3"/>
      <c r="C50" s="32" t="s">
        <v>261</v>
      </c>
      <c r="D50" s="45"/>
    </row>
    <row r="51" spans="1:4">
      <c r="A51" s="3"/>
      <c r="B51" s="3"/>
      <c r="C51" s="6" t="s">
        <v>443</v>
      </c>
      <c r="D51" s="20" t="s">
        <v>38</v>
      </c>
    </row>
    <row r="52" spans="1:4">
      <c r="A52" s="3"/>
      <c r="B52" s="3"/>
      <c r="C52" s="5"/>
      <c r="D52" s="21" t="s">
        <v>41</v>
      </c>
    </row>
    <row r="53" spans="1:4">
      <c r="A53" s="3"/>
      <c r="B53" s="3"/>
      <c r="C53" s="9" t="s">
        <v>331</v>
      </c>
      <c r="D53" s="20" t="s">
        <v>38</v>
      </c>
    </row>
    <row r="54" spans="1:4">
      <c r="A54" s="3"/>
      <c r="B54" s="3"/>
      <c r="C54" s="7" t="s">
        <v>154</v>
      </c>
      <c r="D54" s="21" t="s">
        <v>41</v>
      </c>
    </row>
    <row r="55" spans="1:4">
      <c r="A55" s="3"/>
      <c r="B55" s="3"/>
      <c r="C55" s="9" t="s">
        <v>332</v>
      </c>
      <c r="D55" s="20" t="s">
        <v>38</v>
      </c>
    </row>
    <row r="56" spans="1:4">
      <c r="A56" s="3"/>
      <c r="B56" s="3"/>
      <c r="C56" s="7" t="s">
        <v>149</v>
      </c>
      <c r="D56" s="21" t="s">
        <v>41</v>
      </c>
    </row>
    <row r="57" spans="1:4">
      <c r="A57" s="3"/>
      <c r="B57" s="3"/>
      <c r="C57" s="9" t="s">
        <v>333</v>
      </c>
      <c r="D57" s="20" t="s">
        <v>38</v>
      </c>
    </row>
    <row r="58" spans="1:4">
      <c r="A58" s="3"/>
      <c r="B58" s="3"/>
      <c r="C58" s="7" t="s">
        <v>173</v>
      </c>
      <c r="D58" s="21" t="s">
        <v>41</v>
      </c>
    </row>
    <row r="59" spans="1:4">
      <c r="A59" s="3"/>
      <c r="B59" s="3"/>
      <c r="C59" s="30" t="s">
        <v>334</v>
      </c>
      <c r="D59" s="31"/>
    </row>
    <row r="60" spans="1:4">
      <c r="A60" s="3"/>
      <c r="B60" s="3"/>
      <c r="C60" s="32" t="s">
        <v>304</v>
      </c>
      <c r="D60" s="45"/>
    </row>
    <row r="61" spans="1:4">
      <c r="A61" s="3"/>
      <c r="B61" s="3"/>
      <c r="C61" s="30" t="s">
        <v>335</v>
      </c>
      <c r="D61" s="31"/>
    </row>
    <row r="62" spans="1:4">
      <c r="A62" s="3"/>
      <c r="B62" s="3"/>
      <c r="C62" s="32" t="s">
        <v>250</v>
      </c>
      <c r="D62" s="45"/>
    </row>
    <row r="63" spans="1:4">
      <c r="A63" s="3"/>
      <c r="B63" s="3"/>
      <c r="C63" s="899" t="s">
        <v>336</v>
      </c>
      <c r="D63" s="20" t="s">
        <v>38</v>
      </c>
    </row>
    <row r="64" spans="1:4">
      <c r="A64" s="3"/>
      <c r="B64" s="3"/>
      <c r="C64" s="900"/>
      <c r="D64" s="21" t="s">
        <v>41</v>
      </c>
    </row>
    <row r="65" spans="1:4">
      <c r="A65" s="3"/>
      <c r="B65" s="3"/>
      <c r="C65" s="9" t="s">
        <v>337</v>
      </c>
      <c r="D65" s="20" t="s">
        <v>38</v>
      </c>
    </row>
    <row r="66" spans="1:4">
      <c r="A66" s="3"/>
      <c r="B66" s="3"/>
      <c r="C66" s="7" t="s">
        <v>166</v>
      </c>
      <c r="D66" s="21" t="s">
        <v>41</v>
      </c>
    </row>
    <row r="67" spans="1:4">
      <c r="A67" s="3"/>
      <c r="B67" s="3"/>
      <c r="C67" s="30" t="s">
        <v>338</v>
      </c>
      <c r="D67" s="31"/>
    </row>
    <row r="68" spans="1:4">
      <c r="A68" s="3"/>
      <c r="B68" s="3"/>
      <c r="C68" s="41" t="s">
        <v>293</v>
      </c>
      <c r="D68" s="45"/>
    </row>
    <row r="69" spans="1:4">
      <c r="A69" s="3"/>
      <c r="B69" s="3"/>
      <c r="C69" s="6" t="s">
        <v>339</v>
      </c>
      <c r="D69" s="22" t="s">
        <v>38</v>
      </c>
    </row>
    <row r="70" spans="1:4">
      <c r="A70" s="3"/>
      <c r="B70" s="3"/>
      <c r="C70" s="3" t="s">
        <v>117</v>
      </c>
      <c r="D70" s="4" t="s">
        <v>41</v>
      </c>
    </row>
    <row r="71" spans="1:4">
      <c r="A71" s="3"/>
      <c r="B71" s="3"/>
      <c r="C71" s="5" t="s">
        <v>118</v>
      </c>
      <c r="D71" s="5"/>
    </row>
    <row r="72" spans="1:4">
      <c r="A72" s="3"/>
      <c r="B72" s="3"/>
      <c r="C72" s="9" t="s">
        <v>340</v>
      </c>
      <c r="D72" s="20" t="s">
        <v>38</v>
      </c>
    </row>
    <row r="73" spans="1:4">
      <c r="A73" s="3"/>
      <c r="B73" s="3"/>
      <c r="C73" s="7" t="s">
        <v>134</v>
      </c>
      <c r="D73" s="21" t="s">
        <v>41</v>
      </c>
    </row>
    <row r="74" spans="1:4">
      <c r="A74" s="3"/>
      <c r="B74" s="3"/>
      <c r="C74" s="14" t="s">
        <v>341</v>
      </c>
      <c r="D74" s="20" t="s">
        <v>38</v>
      </c>
    </row>
    <row r="75" spans="1:4">
      <c r="A75" s="3"/>
      <c r="B75" s="3"/>
      <c r="C75" s="15" t="s">
        <v>136</v>
      </c>
      <c r="D75" s="21" t="s">
        <v>41</v>
      </c>
    </row>
    <row r="76" spans="1:4">
      <c r="A76" s="3"/>
      <c r="B76" s="3"/>
      <c r="C76" s="48" t="s">
        <v>342</v>
      </c>
      <c r="D76" s="44"/>
    </row>
    <row r="77" spans="1:4">
      <c r="A77" s="3"/>
      <c r="B77" s="3"/>
      <c r="C77" s="47" t="s">
        <v>136</v>
      </c>
      <c r="D77" s="33"/>
    </row>
    <row r="78" spans="1:4">
      <c r="A78" s="3"/>
      <c r="B78" s="3"/>
      <c r="C78" s="10" t="s">
        <v>343</v>
      </c>
      <c r="D78" s="16" t="s">
        <v>38</v>
      </c>
    </row>
    <row r="79" spans="1:4">
      <c r="A79" s="3"/>
      <c r="B79" s="3"/>
      <c r="C79" s="10" t="s">
        <v>291</v>
      </c>
      <c r="D79" s="21" t="s">
        <v>41</v>
      </c>
    </row>
    <row r="80" spans="1:4">
      <c r="A80" s="3"/>
      <c r="B80" s="3"/>
      <c r="C80" s="30" t="s">
        <v>285</v>
      </c>
      <c r="D80" s="44"/>
    </row>
    <row r="81" spans="1:4">
      <c r="A81" s="3"/>
      <c r="B81" s="3"/>
      <c r="C81" s="32" t="s">
        <v>252</v>
      </c>
      <c r="D81" s="33"/>
    </row>
    <row r="82" spans="1:4">
      <c r="A82" s="3"/>
      <c r="B82" s="3"/>
      <c r="C82" s="48" t="s">
        <v>344</v>
      </c>
      <c r="D82" s="30"/>
    </row>
    <row r="83" spans="1:4">
      <c r="A83" s="3"/>
      <c r="B83" s="3"/>
      <c r="C83" s="46" t="s">
        <v>263</v>
      </c>
      <c r="D83" s="45"/>
    </row>
    <row r="84" spans="1:4">
      <c r="A84" s="3"/>
      <c r="B84" s="3"/>
      <c r="C84" s="46" t="s">
        <v>262</v>
      </c>
      <c r="D84" s="45"/>
    </row>
    <row r="85" spans="1:4">
      <c r="A85" s="3"/>
      <c r="B85" s="3"/>
      <c r="C85" s="48" t="s">
        <v>345</v>
      </c>
      <c r="D85" s="30"/>
    </row>
    <row r="86" spans="1:4">
      <c r="A86" s="3"/>
      <c r="B86" s="3"/>
      <c r="C86" s="46" t="s">
        <v>263</v>
      </c>
      <c r="D86" s="45"/>
    </row>
    <row r="87" spans="1:4">
      <c r="A87" s="3"/>
      <c r="B87" s="3"/>
      <c r="C87" s="46" t="s">
        <v>294</v>
      </c>
      <c r="D87" s="33"/>
    </row>
    <row r="88" spans="1:4">
      <c r="A88" s="3"/>
      <c r="B88" s="3"/>
      <c r="C88" s="48" t="s">
        <v>453</v>
      </c>
      <c r="D88" s="44"/>
    </row>
    <row r="89" spans="1:4">
      <c r="A89" s="3"/>
      <c r="B89" s="3"/>
      <c r="C89" s="46" t="s">
        <v>295</v>
      </c>
      <c r="D89" s="33"/>
    </row>
    <row r="90" spans="1:4">
      <c r="A90" s="3"/>
      <c r="B90" s="3"/>
      <c r="C90" s="30" t="s">
        <v>346</v>
      </c>
      <c r="D90" s="44"/>
    </row>
    <row r="91" spans="1:4">
      <c r="A91" s="3"/>
      <c r="B91" s="3"/>
      <c r="C91" s="41"/>
      <c r="D91" s="32"/>
    </row>
    <row r="92" spans="1:4">
      <c r="A92" s="3"/>
      <c r="B92" s="3"/>
      <c r="C92" s="30" t="s">
        <v>347</v>
      </c>
      <c r="D92" s="44"/>
    </row>
    <row r="93" spans="1:4" ht="15.75">
      <c r="A93" s="3"/>
      <c r="B93" s="3"/>
      <c r="C93" s="49"/>
      <c r="D93" s="32"/>
    </row>
    <row r="94" spans="1:4">
      <c r="A94" s="3"/>
      <c r="B94" s="3"/>
      <c r="C94" s="3" t="s">
        <v>348</v>
      </c>
      <c r="D94" s="4" t="s">
        <v>38</v>
      </c>
    </row>
    <row r="95" spans="1:4">
      <c r="A95" s="3"/>
      <c r="B95" s="3"/>
      <c r="C95" s="7" t="s">
        <v>127</v>
      </c>
      <c r="D95" s="23" t="s">
        <v>41</v>
      </c>
    </row>
    <row r="96" spans="1:4">
      <c r="A96" s="3"/>
      <c r="B96" s="3"/>
      <c r="C96" s="9" t="s">
        <v>349</v>
      </c>
      <c r="D96" s="22" t="s">
        <v>38</v>
      </c>
    </row>
    <row r="97" spans="1:4">
      <c r="A97" s="3"/>
      <c r="B97" s="3"/>
      <c r="C97" s="7"/>
      <c r="D97" s="21" t="s">
        <v>41</v>
      </c>
    </row>
    <row r="98" spans="1:4">
      <c r="A98" s="3"/>
      <c r="B98" s="3"/>
      <c r="C98" s="30" t="s">
        <v>350</v>
      </c>
      <c r="D98" s="31"/>
    </row>
    <row r="99" spans="1:4">
      <c r="A99" s="3"/>
      <c r="B99" s="3"/>
      <c r="C99" s="32" t="s">
        <v>259</v>
      </c>
      <c r="D99" s="33"/>
    </row>
    <row r="100" spans="1:4">
      <c r="A100" s="3"/>
      <c r="B100" s="3"/>
      <c r="C100" s="30" t="s">
        <v>351</v>
      </c>
      <c r="D100" s="31"/>
    </row>
    <row r="101" spans="1:4">
      <c r="A101" s="3"/>
      <c r="B101" s="3"/>
      <c r="C101" s="32" t="s">
        <v>260</v>
      </c>
      <c r="D101" s="33"/>
    </row>
    <row r="102" spans="1:4">
      <c r="A102" s="3"/>
      <c r="B102" s="3"/>
      <c r="C102" s="9" t="s">
        <v>352</v>
      </c>
      <c r="D102" s="16" t="s">
        <v>38</v>
      </c>
    </row>
    <row r="103" spans="1:4">
      <c r="A103" s="3"/>
      <c r="B103" s="3"/>
      <c r="C103" s="7" t="s">
        <v>292</v>
      </c>
      <c r="D103" s="21" t="s">
        <v>41</v>
      </c>
    </row>
    <row r="104" spans="1:4">
      <c r="A104" s="3"/>
      <c r="B104" s="3"/>
      <c r="C104" s="9" t="s">
        <v>354</v>
      </c>
      <c r="D104" s="22" t="s">
        <v>38</v>
      </c>
    </row>
    <row r="105" spans="1:4">
      <c r="A105" s="3"/>
      <c r="B105" s="3"/>
      <c r="C105" s="10" t="s">
        <v>353</v>
      </c>
      <c r="D105" s="4" t="s">
        <v>41</v>
      </c>
    </row>
    <row r="106" spans="1:4">
      <c r="A106" s="876" t="s">
        <v>516</v>
      </c>
      <c r="B106" s="907"/>
      <c r="C106" s="6" t="s">
        <v>355</v>
      </c>
      <c r="D106" s="22" t="s">
        <v>38</v>
      </c>
    </row>
    <row r="107" spans="1:4">
      <c r="A107" s="876"/>
      <c r="B107" s="907"/>
      <c r="C107" s="5" t="s">
        <v>101</v>
      </c>
      <c r="D107" s="23" t="s">
        <v>41</v>
      </c>
    </row>
    <row r="108" spans="1:4">
      <c r="A108" s="3"/>
      <c r="B108" s="1"/>
      <c r="C108" s="30" t="s">
        <v>356</v>
      </c>
      <c r="D108" s="44"/>
    </row>
    <row r="109" spans="1:4">
      <c r="A109" s="3"/>
      <c r="B109" s="1"/>
      <c r="C109" s="32" t="s">
        <v>357</v>
      </c>
      <c r="D109" s="33"/>
    </row>
    <row r="110" spans="1:4">
      <c r="A110" s="3"/>
      <c r="B110" s="1"/>
      <c r="C110" s="10" t="s">
        <v>358</v>
      </c>
      <c r="D110" s="4" t="s">
        <v>38</v>
      </c>
    </row>
    <row r="111" spans="1:4">
      <c r="A111" s="3"/>
      <c r="B111" s="1"/>
      <c r="C111" s="10" t="s">
        <v>132</v>
      </c>
      <c r="D111" s="4" t="s">
        <v>41</v>
      </c>
    </row>
    <row r="112" spans="1:4">
      <c r="A112" s="3"/>
      <c r="B112" s="1"/>
      <c r="C112" s="9" t="s">
        <v>359</v>
      </c>
      <c r="D112" s="22" t="s">
        <v>38</v>
      </c>
    </row>
    <row r="113" spans="1:4">
      <c r="A113" s="3"/>
      <c r="B113" s="1"/>
      <c r="C113" s="7" t="s">
        <v>139</v>
      </c>
      <c r="D113" s="23" t="s">
        <v>41</v>
      </c>
    </row>
    <row r="114" spans="1:4">
      <c r="A114" s="3"/>
      <c r="B114" s="1"/>
      <c r="C114" s="9" t="s">
        <v>360</v>
      </c>
      <c r="D114" s="24" t="s">
        <v>38</v>
      </c>
    </row>
    <row r="115" spans="1:4">
      <c r="A115" s="3"/>
      <c r="B115" s="1"/>
      <c r="C115" s="10" t="s">
        <v>145</v>
      </c>
      <c r="D115" s="4" t="s">
        <v>41</v>
      </c>
    </row>
    <row r="116" spans="1:4">
      <c r="A116" s="3"/>
      <c r="B116" s="1"/>
      <c r="C116" s="7" t="s">
        <v>147</v>
      </c>
      <c r="D116" s="23"/>
    </row>
    <row r="117" spans="1:4">
      <c r="A117" s="3"/>
      <c r="B117" s="1"/>
      <c r="C117" s="9" t="s">
        <v>361</v>
      </c>
      <c r="D117" s="22" t="s">
        <v>38</v>
      </c>
    </row>
    <row r="118" spans="1:4">
      <c r="A118" s="3"/>
      <c r="B118" s="1"/>
      <c r="C118" s="7" t="s">
        <v>162</v>
      </c>
      <c r="D118" s="21" t="s">
        <v>41</v>
      </c>
    </row>
    <row r="119" spans="1:4">
      <c r="A119" s="3"/>
      <c r="B119" s="1"/>
      <c r="C119" s="41" t="s">
        <v>362</v>
      </c>
      <c r="D119" s="897" t="s">
        <v>430</v>
      </c>
    </row>
    <row r="120" spans="1:4">
      <c r="A120" s="3"/>
      <c r="B120" s="1"/>
      <c r="C120" s="32" t="s">
        <v>286</v>
      </c>
      <c r="D120" s="898"/>
    </row>
    <row r="121" spans="1:4">
      <c r="A121" s="3"/>
      <c r="B121" s="1"/>
      <c r="C121" s="41" t="s">
        <v>363</v>
      </c>
      <c r="D121" s="897" t="s">
        <v>460</v>
      </c>
    </row>
    <row r="122" spans="1:4">
      <c r="A122" s="3"/>
      <c r="B122" s="1"/>
      <c r="C122" s="32" t="s">
        <v>307</v>
      </c>
      <c r="D122" s="898"/>
    </row>
    <row r="123" spans="1:4">
      <c r="A123" s="3"/>
      <c r="B123" s="1"/>
      <c r="C123" s="30" t="s">
        <v>364</v>
      </c>
      <c r="D123" s="897" t="s">
        <v>431</v>
      </c>
    </row>
    <row r="124" spans="1:4">
      <c r="A124" s="3"/>
      <c r="B124" s="1"/>
      <c r="C124" s="32" t="s">
        <v>272</v>
      </c>
      <c r="D124" s="898"/>
    </row>
    <row r="125" spans="1:4">
      <c r="A125" s="877" t="s">
        <v>515</v>
      </c>
      <c r="B125" s="877"/>
      <c r="C125" s="14" t="s">
        <v>365</v>
      </c>
      <c r="D125" s="22" t="s">
        <v>38</v>
      </c>
    </row>
    <row r="126" spans="1:4">
      <c r="A126" s="877"/>
      <c r="B126" s="877"/>
      <c r="C126" s="11" t="s">
        <v>461</v>
      </c>
      <c r="D126" s="25" t="s">
        <v>41</v>
      </c>
    </row>
    <row r="127" spans="1:4">
      <c r="A127" s="3"/>
      <c r="B127" s="1"/>
      <c r="C127" s="48" t="s">
        <v>366</v>
      </c>
      <c r="D127" s="44"/>
    </row>
    <row r="128" spans="1:4">
      <c r="A128" s="3"/>
      <c r="B128" s="1"/>
      <c r="C128" s="47" t="s">
        <v>280</v>
      </c>
      <c r="D128" s="33"/>
    </row>
    <row r="129" spans="1:4">
      <c r="A129" s="3"/>
      <c r="B129" s="1"/>
      <c r="C129" s="48" t="s">
        <v>435</v>
      </c>
      <c r="D129" s="886" t="s">
        <v>436</v>
      </c>
    </row>
    <row r="130" spans="1:4">
      <c r="A130" s="3"/>
      <c r="B130" s="1"/>
      <c r="C130" s="47" t="s">
        <v>119</v>
      </c>
      <c r="D130" s="887"/>
    </row>
    <row r="131" spans="1:4">
      <c r="A131" s="8"/>
      <c r="B131" s="1"/>
      <c r="C131" s="46" t="s">
        <v>367</v>
      </c>
      <c r="D131" s="44"/>
    </row>
    <row r="132" spans="1:4">
      <c r="A132" s="3"/>
      <c r="B132" s="1"/>
      <c r="C132" s="47" t="s">
        <v>278</v>
      </c>
      <c r="D132" s="33"/>
    </row>
    <row r="133" spans="1:4">
      <c r="A133" s="3"/>
      <c r="B133" s="1"/>
      <c r="C133" s="48" t="s">
        <v>368</v>
      </c>
      <c r="D133" s="886" t="s">
        <v>434</v>
      </c>
    </row>
    <row r="134" spans="1:4">
      <c r="A134" s="3"/>
      <c r="B134" s="1"/>
      <c r="C134" s="47" t="s">
        <v>267</v>
      </c>
      <c r="D134" s="887"/>
    </row>
    <row r="135" spans="1:4">
      <c r="A135" s="3"/>
      <c r="B135" s="1"/>
      <c r="C135" s="48" t="s">
        <v>369</v>
      </c>
      <c r="D135" s="44"/>
    </row>
    <row r="136" spans="1:4">
      <c r="A136" s="3"/>
      <c r="B136" s="1"/>
      <c r="C136" s="46" t="s">
        <v>171</v>
      </c>
      <c r="D136" s="45"/>
    </row>
    <row r="137" spans="1:4">
      <c r="A137" s="3"/>
      <c r="B137" s="1"/>
      <c r="C137" s="47" t="s">
        <v>172</v>
      </c>
      <c r="D137" s="32"/>
    </row>
    <row r="138" spans="1:4">
      <c r="A138" s="3"/>
      <c r="B138" s="1"/>
      <c r="C138" s="48" t="s">
        <v>370</v>
      </c>
      <c r="D138" s="44"/>
    </row>
    <row r="139" spans="1:4">
      <c r="A139" s="3"/>
      <c r="B139" s="1"/>
      <c r="C139" s="47" t="s">
        <v>280</v>
      </c>
      <c r="D139" s="33"/>
    </row>
    <row r="140" spans="1:4">
      <c r="A140" s="3"/>
      <c r="B140" s="1"/>
      <c r="C140" s="48" t="s">
        <v>371</v>
      </c>
      <c r="D140" s="44"/>
    </row>
    <row r="141" spans="1:4">
      <c r="A141" s="3"/>
      <c r="B141" s="1"/>
      <c r="C141" s="46" t="s">
        <v>420</v>
      </c>
      <c r="D141" s="45"/>
    </row>
    <row r="142" spans="1:4">
      <c r="A142" s="3"/>
      <c r="B142" s="1"/>
      <c r="C142" s="48" t="s">
        <v>372</v>
      </c>
      <c r="D142" s="44"/>
    </row>
    <row r="143" spans="1:4">
      <c r="A143" s="3"/>
      <c r="B143" s="1"/>
      <c r="C143" s="46" t="s">
        <v>281</v>
      </c>
      <c r="D143" s="33"/>
    </row>
    <row r="144" spans="1:4">
      <c r="A144" s="3"/>
      <c r="B144" s="1"/>
      <c r="C144" s="30" t="s">
        <v>373</v>
      </c>
      <c r="D144" s="44"/>
    </row>
    <row r="145" spans="1:4">
      <c r="A145" s="3"/>
      <c r="B145" s="1"/>
      <c r="C145" s="32" t="s">
        <v>282</v>
      </c>
      <c r="D145" s="33"/>
    </row>
    <row r="146" spans="1:4">
      <c r="A146" s="3"/>
      <c r="B146" s="1"/>
      <c r="C146" s="30" t="s">
        <v>374</v>
      </c>
      <c r="D146" s="44"/>
    </row>
    <row r="147" spans="1:4">
      <c r="A147" s="3"/>
      <c r="B147" s="1"/>
      <c r="C147" s="41" t="s">
        <v>433</v>
      </c>
      <c r="D147" s="45"/>
    </row>
    <row r="148" spans="1:4">
      <c r="A148" s="3"/>
      <c r="B148" s="1"/>
      <c r="C148" s="32" t="s">
        <v>284</v>
      </c>
      <c r="D148" s="32"/>
    </row>
    <row r="149" spans="1:4">
      <c r="A149" s="3"/>
      <c r="B149" s="1"/>
      <c r="C149" s="9" t="s">
        <v>375</v>
      </c>
      <c r="D149" s="20" t="s">
        <v>38</v>
      </c>
    </row>
    <row r="150" spans="1:4">
      <c r="A150" s="3"/>
      <c r="B150" s="1"/>
      <c r="C150" s="10" t="s">
        <v>169</v>
      </c>
      <c r="D150" s="16" t="s">
        <v>41</v>
      </c>
    </row>
    <row r="151" spans="1:4">
      <c r="A151" s="3"/>
      <c r="B151" s="1"/>
      <c r="C151" s="7" t="s">
        <v>118</v>
      </c>
      <c r="D151" s="7"/>
    </row>
    <row r="152" spans="1:4">
      <c r="A152" s="3"/>
      <c r="B152" s="1"/>
      <c r="C152" s="9" t="s">
        <v>376</v>
      </c>
      <c r="D152" s="20" t="s">
        <v>38</v>
      </c>
    </row>
    <row r="153" spans="1:4">
      <c r="A153" s="3"/>
      <c r="B153" s="1"/>
      <c r="C153" s="7" t="s">
        <v>170</v>
      </c>
      <c r="D153" s="21" t="s">
        <v>41</v>
      </c>
    </row>
    <row r="154" spans="1:4">
      <c r="A154" s="3"/>
      <c r="B154" s="1"/>
      <c r="C154" s="9" t="s">
        <v>377</v>
      </c>
      <c r="D154" s="20" t="s">
        <v>38</v>
      </c>
    </row>
    <row r="155" spans="1:4">
      <c r="A155" s="3"/>
      <c r="B155" s="1"/>
      <c r="C155" s="7" t="s">
        <v>177</v>
      </c>
      <c r="D155" s="21" t="s">
        <v>41</v>
      </c>
    </row>
    <row r="156" spans="1:4">
      <c r="A156" s="3"/>
      <c r="B156" s="1"/>
      <c r="C156" s="9" t="s">
        <v>378</v>
      </c>
      <c r="D156" s="17"/>
    </row>
    <row r="157" spans="1:4">
      <c r="A157" s="3"/>
      <c r="B157" s="1"/>
      <c r="C157" s="10" t="s">
        <v>179</v>
      </c>
      <c r="D157" s="16" t="s">
        <v>38</v>
      </c>
    </row>
    <row r="158" spans="1:4">
      <c r="A158" s="3"/>
      <c r="B158" s="1"/>
      <c r="C158" s="10" t="s">
        <v>451</v>
      </c>
      <c r="D158" s="16" t="s">
        <v>41</v>
      </c>
    </row>
    <row r="159" spans="1:4">
      <c r="A159" s="3"/>
      <c r="B159" s="1"/>
      <c r="C159" s="9" t="s">
        <v>379</v>
      </c>
      <c r="D159" s="20" t="s">
        <v>38</v>
      </c>
    </row>
    <row r="160" spans="1:4">
      <c r="A160" s="3"/>
      <c r="B160" s="1"/>
      <c r="C160" s="10" t="s">
        <v>180</v>
      </c>
      <c r="D160" s="16" t="s">
        <v>41</v>
      </c>
    </row>
    <row r="161" spans="1:4">
      <c r="A161" s="3"/>
      <c r="B161" s="1"/>
      <c r="C161" s="7" t="s">
        <v>181</v>
      </c>
      <c r="D161" s="7"/>
    </row>
    <row r="162" spans="1:4">
      <c r="A162" s="3"/>
      <c r="B162" s="1"/>
      <c r="C162" s="30" t="s">
        <v>288</v>
      </c>
      <c r="D162" s="886" t="s">
        <v>432</v>
      </c>
    </row>
    <row r="163" spans="1:4">
      <c r="A163" s="3"/>
      <c r="B163" s="1"/>
      <c r="C163" s="32" t="s">
        <v>136</v>
      </c>
      <c r="D163" s="887"/>
    </row>
    <row r="164" spans="1:4">
      <c r="A164" s="3"/>
      <c r="B164" s="1"/>
      <c r="C164" s="30" t="s">
        <v>380</v>
      </c>
      <c r="D164" s="44"/>
    </row>
    <row r="165" spans="1:4">
      <c r="A165" s="3"/>
      <c r="B165" s="1"/>
      <c r="C165" s="32" t="s">
        <v>412</v>
      </c>
      <c r="D165" s="33"/>
    </row>
    <row r="166" spans="1:4">
      <c r="A166" s="3"/>
      <c r="B166" s="1"/>
      <c r="C166" s="46" t="s">
        <v>381</v>
      </c>
      <c r="D166" s="41"/>
    </row>
    <row r="167" spans="1:4">
      <c r="A167" s="3"/>
      <c r="B167" s="1"/>
      <c r="C167" s="47" t="s">
        <v>278</v>
      </c>
      <c r="D167" s="32"/>
    </row>
    <row r="168" spans="1:4">
      <c r="A168" s="3"/>
      <c r="B168" s="1"/>
      <c r="C168" s="48" t="s">
        <v>382</v>
      </c>
      <c r="D168" s="890"/>
    </row>
    <row r="169" spans="1:4">
      <c r="A169" s="3"/>
      <c r="B169" s="1"/>
      <c r="C169" s="47" t="s">
        <v>311</v>
      </c>
      <c r="D169" s="891"/>
    </row>
    <row r="170" spans="1:4">
      <c r="A170" s="876" t="s">
        <v>513</v>
      </c>
      <c r="B170" s="877"/>
      <c r="C170" s="12" t="s">
        <v>383</v>
      </c>
      <c r="D170" s="13" t="s">
        <v>38</v>
      </c>
    </row>
    <row r="171" spans="1:4">
      <c r="A171" s="876"/>
      <c r="B171" s="877"/>
      <c r="C171" s="7" t="s">
        <v>283</v>
      </c>
      <c r="D171" s="18" t="s">
        <v>41</v>
      </c>
    </row>
    <row r="172" spans="1:4">
      <c r="A172" s="3"/>
      <c r="B172" s="3"/>
      <c r="C172" s="10" t="s">
        <v>413</v>
      </c>
      <c r="D172" s="16" t="s">
        <v>38</v>
      </c>
    </row>
    <row r="173" spans="1:4">
      <c r="A173" s="3"/>
      <c r="B173" s="3"/>
      <c r="C173" s="10" t="s">
        <v>414</v>
      </c>
      <c r="D173" s="16" t="s">
        <v>41</v>
      </c>
    </row>
    <row r="174" spans="1:4">
      <c r="A174" s="3"/>
      <c r="B174" s="3"/>
      <c r="C174" s="14" t="s">
        <v>384</v>
      </c>
      <c r="D174" s="20" t="s">
        <v>38</v>
      </c>
    </row>
    <row r="175" spans="1:4">
      <c r="A175" s="3"/>
      <c r="B175" s="3"/>
      <c r="C175" s="11" t="s">
        <v>415</v>
      </c>
      <c r="D175" s="16" t="s">
        <v>41</v>
      </c>
    </row>
    <row r="176" spans="1:4">
      <c r="A176" s="3"/>
      <c r="B176" s="3"/>
      <c r="C176" s="9" t="s">
        <v>385</v>
      </c>
      <c r="D176" s="20" t="s">
        <v>38</v>
      </c>
    </row>
    <row r="177" spans="1:4">
      <c r="A177" s="3"/>
      <c r="B177" s="3"/>
      <c r="C177" s="7" t="s">
        <v>155</v>
      </c>
      <c r="D177" s="21" t="s">
        <v>41</v>
      </c>
    </row>
    <row r="178" spans="1:4">
      <c r="A178" s="3"/>
      <c r="B178" s="3"/>
      <c r="C178" s="9" t="s">
        <v>386</v>
      </c>
      <c r="D178" s="20" t="s">
        <v>38</v>
      </c>
    </row>
    <row r="179" spans="1:4">
      <c r="A179" s="3"/>
      <c r="B179" s="3"/>
      <c r="C179" s="10" t="s">
        <v>417</v>
      </c>
      <c r="D179" s="16" t="s">
        <v>41</v>
      </c>
    </row>
    <row r="180" spans="1:4">
      <c r="A180" s="3"/>
      <c r="B180" s="3"/>
      <c r="C180" s="9" t="s">
        <v>387</v>
      </c>
      <c r="D180" s="20" t="s">
        <v>38</v>
      </c>
    </row>
    <row r="181" spans="1:4">
      <c r="A181" s="3"/>
      <c r="B181" s="3"/>
      <c r="C181" s="10" t="s">
        <v>416</v>
      </c>
      <c r="D181" s="16" t="s">
        <v>41</v>
      </c>
    </row>
    <row r="182" spans="1:4">
      <c r="A182" s="3"/>
      <c r="B182" s="3"/>
      <c r="C182" s="9" t="s">
        <v>388</v>
      </c>
      <c r="D182" s="20" t="s">
        <v>38</v>
      </c>
    </row>
    <row r="183" spans="1:4">
      <c r="A183" s="3"/>
      <c r="B183" s="3"/>
      <c r="C183" s="7" t="s">
        <v>160</v>
      </c>
      <c r="D183" s="21" t="s">
        <v>41</v>
      </c>
    </row>
    <row r="184" spans="1:4">
      <c r="A184" s="3"/>
      <c r="B184" s="3"/>
      <c r="C184" s="9" t="s">
        <v>389</v>
      </c>
      <c r="D184" s="13" t="s">
        <v>38</v>
      </c>
    </row>
    <row r="185" spans="1:4">
      <c r="A185" s="3"/>
      <c r="B185" s="3"/>
      <c r="C185" s="7" t="s">
        <v>155</v>
      </c>
      <c r="D185" s="21" t="s">
        <v>41</v>
      </c>
    </row>
    <row r="186" spans="1:4">
      <c r="A186" s="3"/>
      <c r="B186" s="3"/>
      <c r="C186" s="28" t="s">
        <v>305</v>
      </c>
      <c r="D186" s="892" t="s">
        <v>455</v>
      </c>
    </row>
    <row r="187" spans="1:4">
      <c r="A187" s="3"/>
      <c r="B187" s="3"/>
      <c r="C187" s="29" t="s">
        <v>306</v>
      </c>
      <c r="D187" s="893"/>
    </row>
    <row r="188" spans="1:4">
      <c r="A188" s="3"/>
      <c r="B188" s="10"/>
      <c r="C188" s="30" t="s">
        <v>390</v>
      </c>
      <c r="D188" s="31"/>
    </row>
    <row r="189" spans="1:4">
      <c r="A189" s="3"/>
      <c r="B189" s="10"/>
      <c r="C189" s="32" t="s">
        <v>268</v>
      </c>
      <c r="D189" s="33"/>
    </row>
    <row r="190" spans="1:4">
      <c r="A190" s="3"/>
      <c r="B190" s="10"/>
      <c r="C190" s="34" t="s">
        <v>391</v>
      </c>
      <c r="D190" s="35"/>
    </row>
    <row r="191" spans="1:4">
      <c r="A191" s="3"/>
      <c r="B191" s="10"/>
      <c r="C191" s="36" t="s">
        <v>289</v>
      </c>
      <c r="D191" s="37"/>
    </row>
    <row r="192" spans="1:4">
      <c r="A192" s="3"/>
      <c r="B192" s="10"/>
      <c r="C192" s="30" t="s">
        <v>279</v>
      </c>
      <c r="D192" s="35"/>
    </row>
    <row r="193" spans="1:4">
      <c r="A193" s="3"/>
      <c r="B193" s="10"/>
      <c r="C193" s="38" t="s">
        <v>289</v>
      </c>
      <c r="D193" s="37"/>
    </row>
    <row r="194" spans="1:4" ht="14.25" customHeight="1">
      <c r="A194" s="3"/>
      <c r="B194" s="10"/>
      <c r="C194" s="39" t="s">
        <v>392</v>
      </c>
      <c r="D194" s="31"/>
    </row>
    <row r="195" spans="1:4" ht="15.75" customHeight="1">
      <c r="A195" s="3"/>
      <c r="B195" s="10"/>
      <c r="C195" s="38" t="s">
        <v>290</v>
      </c>
      <c r="D195" s="33"/>
    </row>
    <row r="196" spans="1:4">
      <c r="A196" s="3"/>
      <c r="B196" s="10"/>
      <c r="C196" s="30" t="s">
        <v>393</v>
      </c>
      <c r="D196" s="35"/>
    </row>
    <row r="197" spans="1:4">
      <c r="A197" s="3"/>
      <c r="B197" s="10"/>
      <c r="C197" s="40" t="s">
        <v>290</v>
      </c>
      <c r="D197" s="37"/>
    </row>
    <row r="198" spans="1:4">
      <c r="A198" s="3"/>
      <c r="B198" s="10"/>
      <c r="C198" s="30" t="s">
        <v>394</v>
      </c>
      <c r="D198" s="886" t="s">
        <v>454</v>
      </c>
    </row>
    <row r="199" spans="1:4">
      <c r="A199" s="3"/>
      <c r="B199" s="10"/>
      <c r="C199" s="32" t="s">
        <v>316</v>
      </c>
      <c r="D199" s="887"/>
    </row>
    <row r="200" spans="1:4" ht="15.75" customHeight="1">
      <c r="A200" s="878" t="s">
        <v>514</v>
      </c>
      <c r="B200" s="879"/>
      <c r="C200" s="9" t="s">
        <v>395</v>
      </c>
      <c r="D200" s="22" t="s">
        <v>38</v>
      </c>
    </row>
    <row r="201" spans="1:4">
      <c r="A201" s="878"/>
      <c r="B201" s="879"/>
      <c r="C201" s="7" t="s">
        <v>142</v>
      </c>
      <c r="D201" s="23" t="s">
        <v>41</v>
      </c>
    </row>
    <row r="202" spans="1:4">
      <c r="A202" s="3"/>
      <c r="B202" s="3"/>
      <c r="C202" s="9" t="s">
        <v>396</v>
      </c>
      <c r="D202" s="22" t="s">
        <v>38</v>
      </c>
    </row>
    <row r="203" spans="1:4">
      <c r="A203" s="3"/>
      <c r="B203" s="3"/>
      <c r="C203" s="10" t="s">
        <v>421</v>
      </c>
      <c r="D203" s="23" t="s">
        <v>41</v>
      </c>
    </row>
    <row r="204" spans="1:4">
      <c r="A204" s="3"/>
      <c r="B204" s="3"/>
      <c r="C204" s="9" t="s">
        <v>397</v>
      </c>
      <c r="D204" s="22" t="s">
        <v>38</v>
      </c>
    </row>
    <row r="205" spans="1:4">
      <c r="A205" s="3"/>
      <c r="B205" s="3"/>
      <c r="C205" s="7" t="s">
        <v>163</v>
      </c>
      <c r="D205" s="23" t="s">
        <v>41</v>
      </c>
    </row>
    <row r="206" spans="1:4">
      <c r="A206" s="3"/>
      <c r="B206" s="26"/>
      <c r="C206" s="9" t="s">
        <v>398</v>
      </c>
      <c r="D206" s="22" t="s">
        <v>38</v>
      </c>
    </row>
    <row r="207" spans="1:4">
      <c r="A207" s="875"/>
      <c r="B207" s="26"/>
      <c r="C207" s="7" t="s">
        <v>174</v>
      </c>
      <c r="D207" s="23" t="s">
        <v>41</v>
      </c>
    </row>
    <row r="208" spans="1:4">
      <c r="A208" s="875"/>
      <c r="B208" s="26"/>
      <c r="C208" s="30" t="s">
        <v>399</v>
      </c>
      <c r="D208" s="892" t="s">
        <v>437</v>
      </c>
    </row>
    <row r="209" spans="1:4">
      <c r="A209" s="875"/>
      <c r="B209" s="26"/>
      <c r="C209" s="32" t="s">
        <v>254</v>
      </c>
      <c r="D209" s="893"/>
    </row>
    <row r="210" spans="1:4">
      <c r="A210" s="3"/>
      <c r="B210" s="26"/>
      <c r="C210" s="888" t="s">
        <v>400</v>
      </c>
      <c r="D210" s="892" t="s">
        <v>438</v>
      </c>
    </row>
    <row r="211" spans="1:4">
      <c r="A211" s="3"/>
      <c r="B211" s="26"/>
      <c r="C211" s="889"/>
      <c r="D211" s="893"/>
    </row>
    <row r="212" spans="1:4">
      <c r="A212" s="3"/>
      <c r="B212" s="26"/>
      <c r="C212" s="30" t="s">
        <v>401</v>
      </c>
      <c r="D212" s="35"/>
    </row>
    <row r="213" spans="1:4">
      <c r="A213" s="3"/>
      <c r="B213" s="26"/>
      <c r="C213" s="32" t="s">
        <v>273</v>
      </c>
      <c r="D213" s="37"/>
    </row>
    <row r="214" spans="1:4">
      <c r="A214" s="3"/>
      <c r="B214" s="26"/>
      <c r="C214" s="30" t="s">
        <v>402</v>
      </c>
      <c r="D214" s="892" t="s">
        <v>442</v>
      </c>
    </row>
    <row r="215" spans="1:4">
      <c r="A215" s="3"/>
      <c r="B215" s="26"/>
      <c r="C215" s="32" t="s">
        <v>274</v>
      </c>
      <c r="D215" s="893"/>
    </row>
    <row r="216" spans="1:4">
      <c r="A216" s="3"/>
      <c r="B216" s="26"/>
      <c r="C216" s="30" t="s">
        <v>403</v>
      </c>
      <c r="D216" s="35"/>
    </row>
    <row r="217" spans="1:4">
      <c r="A217" s="3"/>
      <c r="B217" s="26"/>
      <c r="C217" s="32" t="s">
        <v>266</v>
      </c>
      <c r="D217" s="37"/>
    </row>
    <row r="218" spans="1:4">
      <c r="A218" s="3"/>
      <c r="B218" s="26"/>
      <c r="C218" s="41" t="s">
        <v>404</v>
      </c>
      <c r="D218" s="35"/>
    </row>
    <row r="219" spans="1:4">
      <c r="A219" s="3"/>
      <c r="B219" s="26"/>
      <c r="C219" s="32" t="s">
        <v>277</v>
      </c>
      <c r="D219" s="37"/>
    </row>
    <row r="220" spans="1:4">
      <c r="A220" s="3"/>
      <c r="B220" s="26"/>
      <c r="C220" s="30" t="s">
        <v>405</v>
      </c>
      <c r="D220" s="35"/>
    </row>
    <row r="221" spans="1:4">
      <c r="A221" s="3"/>
      <c r="B221" s="26"/>
      <c r="C221" s="32" t="s">
        <v>273</v>
      </c>
      <c r="D221" s="37"/>
    </row>
    <row r="222" spans="1:4">
      <c r="A222" s="3"/>
      <c r="B222" s="26"/>
      <c r="C222" s="30" t="s">
        <v>406</v>
      </c>
      <c r="D222" s="892" t="s">
        <v>442</v>
      </c>
    </row>
    <row r="223" spans="1:4">
      <c r="A223" s="3"/>
      <c r="B223" s="26"/>
      <c r="C223" s="32" t="s">
        <v>274</v>
      </c>
      <c r="D223" s="893"/>
    </row>
    <row r="224" spans="1:4">
      <c r="A224" s="3"/>
      <c r="B224" s="26"/>
      <c r="C224" s="30" t="s">
        <v>407</v>
      </c>
      <c r="D224" s="35"/>
    </row>
    <row r="225" spans="1:4">
      <c r="A225" s="3"/>
      <c r="B225" s="26"/>
      <c r="C225" s="32" t="s">
        <v>266</v>
      </c>
      <c r="D225" s="37"/>
    </row>
    <row r="226" spans="1:4">
      <c r="A226" s="3"/>
      <c r="B226" s="26"/>
      <c r="C226" s="30" t="s">
        <v>408</v>
      </c>
      <c r="D226" s="35"/>
    </row>
    <row r="227" spans="1:4">
      <c r="A227" s="3"/>
      <c r="B227" s="26"/>
      <c r="C227" s="32" t="s">
        <v>277</v>
      </c>
      <c r="D227" s="37"/>
    </row>
    <row r="228" spans="1:4">
      <c r="A228" s="3"/>
      <c r="B228" s="26"/>
      <c r="C228" s="41" t="s">
        <v>409</v>
      </c>
      <c r="D228" s="35" t="s">
        <v>439</v>
      </c>
    </row>
    <row r="229" spans="1:4">
      <c r="A229" s="3"/>
      <c r="B229" s="26"/>
      <c r="C229" s="41" t="s">
        <v>269</v>
      </c>
      <c r="D229" s="37"/>
    </row>
    <row r="230" spans="1:4">
      <c r="A230" s="3"/>
      <c r="B230" s="26"/>
      <c r="C230" s="30" t="s">
        <v>410</v>
      </c>
      <c r="D230" s="35" t="s">
        <v>468</v>
      </c>
    </row>
    <row r="231" spans="1:4">
      <c r="A231" s="3"/>
      <c r="B231" s="10"/>
      <c r="C231" s="32" t="s">
        <v>150</v>
      </c>
      <c r="D231" s="37"/>
    </row>
    <row r="232" spans="1:4">
      <c r="A232" s="3"/>
      <c r="B232" s="10"/>
      <c r="C232" s="30" t="s">
        <v>411</v>
      </c>
      <c r="D232" s="30"/>
    </row>
    <row r="233" spans="1:4">
      <c r="A233" s="3"/>
      <c r="B233" s="10"/>
      <c r="C233" s="32" t="s">
        <v>310</v>
      </c>
      <c r="D233" s="32"/>
    </row>
    <row r="234" spans="1:4">
      <c r="A234" s="880" t="s">
        <v>496</v>
      </c>
      <c r="B234" s="881"/>
      <c r="C234" s="30" t="s">
        <v>418</v>
      </c>
      <c r="D234" s="30"/>
    </row>
    <row r="235" spans="1:4">
      <c r="A235" s="3"/>
      <c r="B235" s="16"/>
      <c r="C235" s="32" t="s">
        <v>419</v>
      </c>
      <c r="D235" s="32"/>
    </row>
    <row r="236" spans="1:4">
      <c r="A236" s="3"/>
      <c r="B236" s="16"/>
      <c r="C236" s="30" t="s">
        <v>427</v>
      </c>
      <c r="D236" s="30"/>
    </row>
    <row r="237" spans="1:4">
      <c r="A237" s="3"/>
      <c r="B237" s="16"/>
      <c r="C237" s="32"/>
      <c r="D237" s="32"/>
    </row>
    <row r="238" spans="1:4">
      <c r="A238" s="3"/>
      <c r="B238" s="16"/>
      <c r="C238" s="30" t="s">
        <v>440</v>
      </c>
      <c r="D238" s="886" t="s">
        <v>441</v>
      </c>
    </row>
    <row r="239" spans="1:4">
      <c r="A239" s="3"/>
      <c r="B239" s="16"/>
      <c r="C239" s="32"/>
      <c r="D239" s="887"/>
    </row>
    <row r="240" spans="1:4">
      <c r="A240" s="3"/>
      <c r="B240" s="16"/>
      <c r="C240" s="30" t="s">
        <v>444</v>
      </c>
      <c r="D240" s="30"/>
    </row>
    <row r="241" spans="1:4">
      <c r="A241" s="3"/>
      <c r="B241" s="16"/>
      <c r="C241" s="32"/>
      <c r="D241" s="32"/>
    </row>
    <row r="242" spans="1:4">
      <c r="A242" s="3"/>
      <c r="B242" s="16"/>
      <c r="C242" s="30" t="s">
        <v>445</v>
      </c>
      <c r="D242" s="30"/>
    </row>
    <row r="243" spans="1:4">
      <c r="A243" s="3"/>
      <c r="B243" s="10"/>
      <c r="C243" s="32"/>
      <c r="D243" s="32"/>
    </row>
    <row r="244" spans="1:4">
      <c r="A244" s="3"/>
      <c r="B244" s="10"/>
      <c r="C244" s="30" t="s">
        <v>446</v>
      </c>
      <c r="D244" s="30"/>
    </row>
    <row r="245" spans="1:4">
      <c r="A245" s="3"/>
      <c r="B245" s="10"/>
      <c r="C245" s="32" t="s">
        <v>447</v>
      </c>
      <c r="D245" s="32"/>
    </row>
    <row r="246" spans="1:4">
      <c r="A246" s="3"/>
      <c r="B246" s="10"/>
      <c r="C246" s="30" t="s">
        <v>448</v>
      </c>
      <c r="D246" s="30"/>
    </row>
    <row r="247" spans="1:4">
      <c r="A247" s="3"/>
      <c r="B247" s="10"/>
      <c r="C247" s="32"/>
      <c r="D247" s="32"/>
    </row>
    <row r="248" spans="1:4">
      <c r="A248" s="3"/>
      <c r="B248" s="10"/>
      <c r="C248" s="30" t="s">
        <v>449</v>
      </c>
      <c r="D248" s="30"/>
    </row>
    <row r="249" spans="1:4">
      <c r="A249" s="3"/>
      <c r="B249" s="10"/>
      <c r="C249" s="32" t="s">
        <v>450</v>
      </c>
      <c r="D249" s="32"/>
    </row>
    <row r="250" spans="1:4">
      <c r="A250" s="3"/>
      <c r="B250" s="10"/>
      <c r="C250" s="30" t="s">
        <v>452</v>
      </c>
      <c r="D250" s="30"/>
    </row>
    <row r="251" spans="1:4">
      <c r="A251" s="3"/>
      <c r="B251" s="10"/>
      <c r="C251" s="32"/>
      <c r="D251" s="32"/>
    </row>
    <row r="252" spans="1:4">
      <c r="A252" s="3"/>
      <c r="B252" s="10"/>
      <c r="C252" s="30" t="s">
        <v>459</v>
      </c>
      <c r="D252" s="30"/>
    </row>
    <row r="253" spans="1:4">
      <c r="A253" s="3"/>
      <c r="B253" s="10"/>
      <c r="C253" s="32"/>
      <c r="D253" s="32"/>
    </row>
    <row r="254" spans="1:4">
      <c r="A254" s="3"/>
      <c r="B254" s="10"/>
      <c r="C254" s="30" t="s">
        <v>456</v>
      </c>
      <c r="D254" s="30"/>
    </row>
    <row r="255" spans="1:4">
      <c r="A255" s="3"/>
      <c r="B255" s="10"/>
      <c r="C255" s="32" t="s">
        <v>467</v>
      </c>
      <c r="D255" s="32"/>
    </row>
    <row r="256" spans="1:4">
      <c r="A256" s="3"/>
      <c r="B256" s="10"/>
      <c r="C256" s="30" t="s">
        <v>457</v>
      </c>
      <c r="D256" s="886" t="s">
        <v>458</v>
      </c>
    </row>
    <row r="257" spans="1:4">
      <c r="A257" s="3"/>
      <c r="B257" s="10"/>
      <c r="C257" s="32"/>
      <c r="D257" s="887"/>
    </row>
    <row r="258" spans="1:4">
      <c r="A258" s="3"/>
      <c r="B258" s="10"/>
      <c r="C258" s="30" t="s">
        <v>465</v>
      </c>
      <c r="D258" s="30"/>
    </row>
    <row r="259" spans="1:4">
      <c r="A259" s="3"/>
      <c r="B259" s="10"/>
      <c r="C259" s="32" t="s">
        <v>466</v>
      </c>
      <c r="D259" s="32"/>
    </row>
    <row r="260" spans="1:4">
      <c r="A260" s="3"/>
      <c r="B260" s="11"/>
      <c r="C260" s="42" t="s">
        <v>469</v>
      </c>
      <c r="D260" s="43" t="s">
        <v>471</v>
      </c>
    </row>
    <row r="261" spans="1:4">
      <c r="A261" s="3"/>
      <c r="B261" s="10"/>
      <c r="C261" s="32" t="s">
        <v>470</v>
      </c>
      <c r="D261" s="32"/>
    </row>
    <row r="262" spans="1:4">
      <c r="A262" s="3"/>
      <c r="B262" s="10"/>
      <c r="C262" s="30" t="s">
        <v>472</v>
      </c>
      <c r="D262" s="44" t="s">
        <v>473</v>
      </c>
    </row>
    <row r="263" spans="1:4">
      <c r="A263" s="3"/>
      <c r="B263" s="10"/>
      <c r="C263" s="32"/>
      <c r="D263" s="33"/>
    </row>
    <row r="264" spans="1:4">
      <c r="A264" s="3"/>
      <c r="B264" s="10"/>
      <c r="C264" s="30" t="s">
        <v>475</v>
      </c>
      <c r="D264" s="44"/>
    </row>
    <row r="265" spans="1:4">
      <c r="A265" s="3"/>
      <c r="B265" s="10"/>
      <c r="C265" s="32" t="s">
        <v>474</v>
      </c>
      <c r="D265" s="33"/>
    </row>
    <row r="266" spans="1:4">
      <c r="A266" s="3"/>
      <c r="B266" s="10"/>
      <c r="C266" s="30" t="s">
        <v>476</v>
      </c>
      <c r="D266" s="44"/>
    </row>
    <row r="267" spans="1:4">
      <c r="A267" s="3"/>
      <c r="B267" s="10"/>
      <c r="C267" s="32" t="s">
        <v>477</v>
      </c>
      <c r="D267" s="33"/>
    </row>
    <row r="268" spans="1:4">
      <c r="A268" s="3"/>
      <c r="B268" s="10"/>
      <c r="C268" s="30" t="s">
        <v>478</v>
      </c>
      <c r="D268" s="44"/>
    </row>
    <row r="269" spans="1:4">
      <c r="A269" s="3"/>
      <c r="B269" s="10"/>
      <c r="C269" s="41" t="s">
        <v>479</v>
      </c>
      <c r="D269" s="45"/>
    </row>
    <row r="270" spans="1:4">
      <c r="A270" s="3"/>
      <c r="B270" s="10"/>
      <c r="C270" s="32" t="s">
        <v>480</v>
      </c>
      <c r="D270" s="33"/>
    </row>
    <row r="271" spans="1:4">
      <c r="A271" s="3"/>
      <c r="B271" s="10"/>
      <c r="C271" s="30" t="s">
        <v>481</v>
      </c>
      <c r="D271" s="44" t="s">
        <v>495</v>
      </c>
    </row>
    <row r="272" spans="1:4">
      <c r="A272" s="3"/>
      <c r="B272" s="10"/>
      <c r="C272" s="32" t="s">
        <v>482</v>
      </c>
      <c r="D272" s="33"/>
    </row>
    <row r="273" spans="1:4">
      <c r="A273" s="3"/>
      <c r="B273" s="10"/>
      <c r="C273" s="30" t="s">
        <v>483</v>
      </c>
      <c r="D273" s="44"/>
    </row>
    <row r="274" spans="1:4">
      <c r="A274" s="3"/>
      <c r="B274" s="10"/>
      <c r="C274" s="32" t="s">
        <v>484</v>
      </c>
      <c r="D274" s="33"/>
    </row>
    <row r="275" spans="1:4">
      <c r="A275" s="3"/>
      <c r="B275" s="10"/>
      <c r="C275" s="30" t="s">
        <v>498</v>
      </c>
      <c r="D275" s="44"/>
    </row>
    <row r="276" spans="1:4">
      <c r="A276" s="3"/>
      <c r="B276" s="10"/>
      <c r="C276" s="32" t="s">
        <v>497</v>
      </c>
      <c r="D276" s="33"/>
    </row>
    <row r="277" spans="1:4">
      <c r="A277" s="3"/>
      <c r="B277" s="10"/>
      <c r="C277" s="30" t="s">
        <v>499</v>
      </c>
      <c r="D277" s="44"/>
    </row>
    <row r="278" spans="1:4">
      <c r="A278" s="3"/>
      <c r="B278" s="10"/>
      <c r="C278" s="32" t="s">
        <v>500</v>
      </c>
      <c r="D278" s="33"/>
    </row>
    <row r="279" spans="1:4">
      <c r="A279" s="3"/>
      <c r="B279" s="10"/>
      <c r="C279" s="30" t="s">
        <v>501</v>
      </c>
      <c r="D279" s="45"/>
    </row>
    <row r="280" spans="1:4">
      <c r="A280" s="3"/>
      <c r="B280" s="10"/>
      <c r="C280" s="32" t="s">
        <v>502</v>
      </c>
      <c r="D280" s="32"/>
    </row>
    <row r="281" spans="1:4">
      <c r="A281" s="27"/>
      <c r="B281" s="27"/>
      <c r="C281" s="30" t="s">
        <v>503</v>
      </c>
      <c r="D281" s="44"/>
    </row>
    <row r="282" spans="1:4">
      <c r="A282" s="27"/>
      <c r="B282" s="27"/>
      <c r="C282" s="32"/>
      <c r="D282" s="33"/>
    </row>
    <row r="283" spans="1:4">
      <c r="A283" s="27"/>
      <c r="B283" s="27"/>
      <c r="C283" s="30" t="s">
        <v>504</v>
      </c>
      <c r="D283" s="44"/>
    </row>
    <row r="284" spans="1:4">
      <c r="A284" s="27"/>
      <c r="B284" s="53"/>
      <c r="C284" s="32"/>
      <c r="D284" s="33"/>
    </row>
    <row r="285" spans="1:4">
      <c r="A285" s="27"/>
      <c r="B285" s="53"/>
      <c r="C285" s="30" t="s">
        <v>505</v>
      </c>
      <c r="D285" s="45"/>
    </row>
    <row r="286" spans="1:4">
      <c r="A286" s="27"/>
      <c r="B286" s="53"/>
      <c r="C286" s="32"/>
      <c r="D286" s="32"/>
    </row>
    <row r="287" spans="1:4">
      <c r="A287" s="27"/>
      <c r="B287" s="53"/>
      <c r="C287" s="41" t="s">
        <v>506</v>
      </c>
      <c r="D287" s="44"/>
    </row>
    <row r="288" spans="1:4">
      <c r="A288" s="27"/>
      <c r="B288" s="27"/>
      <c r="C288" s="41" t="s">
        <v>507</v>
      </c>
      <c r="D288" s="33"/>
    </row>
    <row r="289" spans="1:4">
      <c r="A289" s="27"/>
      <c r="B289" s="27"/>
      <c r="C289" s="41" t="s">
        <v>508</v>
      </c>
      <c r="D289" s="44"/>
    </row>
    <row r="290" spans="1:4">
      <c r="A290" s="27"/>
      <c r="B290" s="27"/>
      <c r="C290" s="41"/>
      <c r="D290" s="33"/>
    </row>
    <row r="291" spans="1:4">
      <c r="A291" s="884"/>
      <c r="B291" s="882"/>
      <c r="C291" s="30" t="s">
        <v>509</v>
      </c>
      <c r="D291" s="45"/>
    </row>
    <row r="292" spans="1:4">
      <c r="A292" s="884"/>
      <c r="B292" s="882"/>
      <c r="C292" s="32" t="s">
        <v>510</v>
      </c>
      <c r="D292" s="32"/>
    </row>
    <row r="293" spans="1:4">
      <c r="A293" s="884"/>
      <c r="B293" s="882"/>
      <c r="C293" s="30" t="s">
        <v>511</v>
      </c>
      <c r="D293" s="45"/>
    </row>
    <row r="294" spans="1:4">
      <c r="A294" s="885"/>
      <c r="B294" s="883"/>
      <c r="C294" s="32" t="s">
        <v>512</v>
      </c>
      <c r="D294" s="32"/>
    </row>
    <row r="295" spans="1:4">
      <c r="C295" s="52"/>
    </row>
    <row r="296" spans="1:4">
      <c r="C296" s="52"/>
    </row>
    <row r="297" spans="1:4">
      <c r="C297" s="52"/>
    </row>
  </sheetData>
  <mergeCells count="33">
    <mergeCell ref="A125:B126"/>
    <mergeCell ref="A1:A4"/>
    <mergeCell ref="D119:D120"/>
    <mergeCell ref="D121:D122"/>
    <mergeCell ref="D123:D124"/>
    <mergeCell ref="C63:C64"/>
    <mergeCell ref="C47:C48"/>
    <mergeCell ref="C21:C22"/>
    <mergeCell ref="D25:D26"/>
    <mergeCell ref="B3:B4"/>
    <mergeCell ref="C3:C4"/>
    <mergeCell ref="B1:C2"/>
    <mergeCell ref="D1:D4"/>
    <mergeCell ref="A106:B107"/>
    <mergeCell ref="D129:D130"/>
    <mergeCell ref="D238:D239"/>
    <mergeCell ref="D256:D257"/>
    <mergeCell ref="C210:C211"/>
    <mergeCell ref="D162:D163"/>
    <mergeCell ref="D133:D134"/>
    <mergeCell ref="D168:D169"/>
    <mergeCell ref="D198:D199"/>
    <mergeCell ref="D186:D187"/>
    <mergeCell ref="D208:D209"/>
    <mergeCell ref="D210:D211"/>
    <mergeCell ref="D222:D223"/>
    <mergeCell ref="D214:D215"/>
    <mergeCell ref="A207:A209"/>
    <mergeCell ref="A170:B171"/>
    <mergeCell ref="A200:B201"/>
    <mergeCell ref="A234:B234"/>
    <mergeCell ref="B291:B294"/>
    <mergeCell ref="A291:A294"/>
  </mergeCells>
  <pageMargins left="0.7" right="0.7" top="0.75" bottom="0.75" header="0.3" footer="0.3"/>
  <pageSetup paperSize="5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875"/>
  <sheetViews>
    <sheetView tabSelected="1" topLeftCell="A753" zoomScale="118" zoomScaleNormal="118" workbookViewId="0">
      <selection activeCell="D702" sqref="D702:D703"/>
    </sheetView>
  </sheetViews>
  <sheetFormatPr defaultRowHeight="15"/>
  <cols>
    <col min="1" max="1" width="4.85546875" customWidth="1"/>
    <col min="2" max="2" width="22.7109375" customWidth="1"/>
    <col min="3" max="3" width="3.5703125" customWidth="1"/>
    <col min="4" max="4" width="62.85546875" customWidth="1"/>
    <col min="5" max="5" width="10.42578125" customWidth="1"/>
    <col min="6" max="6" width="24.5703125" customWidth="1"/>
    <col min="7" max="7" width="30.28515625" customWidth="1"/>
    <col min="8" max="8" width="6.42578125" customWidth="1"/>
    <col min="9" max="9" width="5.7109375" customWidth="1"/>
    <col min="10" max="10" width="5.5703125" customWidth="1"/>
    <col min="11" max="11" width="5.7109375" customWidth="1"/>
    <col min="12" max="12" width="5.5703125" customWidth="1"/>
    <col min="13" max="14" width="5.7109375" customWidth="1"/>
    <col min="15" max="15" width="18.140625" customWidth="1"/>
    <col min="16" max="16" width="8.42578125" customWidth="1"/>
    <col min="17" max="17" width="7.85546875" customWidth="1"/>
    <col min="18" max="18" width="12" customWidth="1"/>
    <col min="19" max="19" width="11.85546875" customWidth="1"/>
    <col min="20" max="20" width="14.140625" customWidth="1"/>
  </cols>
  <sheetData>
    <row r="1" spans="1:20" ht="23.25">
      <c r="A1" s="1056" t="s">
        <v>631</v>
      </c>
      <c r="B1" s="1056"/>
      <c r="C1" s="1056"/>
      <c r="D1" s="1056"/>
      <c r="E1" s="1056"/>
      <c r="F1" s="1056"/>
      <c r="G1" s="1056"/>
      <c r="H1" s="1056"/>
      <c r="I1" s="1056"/>
      <c r="J1" s="1056"/>
      <c r="K1" s="1056"/>
      <c r="L1" s="1056"/>
      <c r="M1" s="1056"/>
      <c r="N1" s="1056"/>
      <c r="O1" s="1056"/>
      <c r="P1" s="1056"/>
      <c r="Q1" s="1056"/>
      <c r="R1" s="1056"/>
      <c r="S1" s="1056"/>
      <c r="T1" s="1056"/>
    </row>
    <row r="2" spans="1:20" ht="23.25">
      <c r="A2" s="1056" t="s">
        <v>258</v>
      </c>
      <c r="B2" s="1056"/>
      <c r="C2" s="1056"/>
      <c r="D2" s="1056"/>
      <c r="E2" s="1056"/>
      <c r="F2" s="1056"/>
      <c r="G2" s="1056"/>
      <c r="H2" s="1056"/>
      <c r="I2" s="1056"/>
      <c r="J2" s="1056"/>
      <c r="K2" s="1056"/>
      <c r="L2" s="1056"/>
      <c r="M2" s="1056"/>
      <c r="N2" s="1056"/>
      <c r="O2" s="1056"/>
      <c r="P2" s="1056"/>
      <c r="Q2" s="1056"/>
      <c r="R2" s="1056"/>
      <c r="S2" s="1056"/>
      <c r="T2" s="1056"/>
    </row>
    <row r="3" spans="1:20">
      <c r="A3" s="65"/>
      <c r="B3" s="66"/>
      <c r="C3" s="66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0">
      <c r="A4" s="67" t="s">
        <v>0</v>
      </c>
      <c r="B4" s="68"/>
      <c r="C4" s="68"/>
      <c r="D4" s="67" t="s">
        <v>1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</row>
    <row r="5" spans="1:20">
      <c r="A5" s="67" t="s">
        <v>2</v>
      </c>
      <c r="B5" s="67"/>
      <c r="C5" s="67"/>
      <c r="D5" s="67" t="s">
        <v>3</v>
      </c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</row>
    <row r="6" spans="1:20">
      <c r="A6" s="67" t="s">
        <v>4</v>
      </c>
      <c r="B6" s="67"/>
      <c r="C6" s="67"/>
      <c r="D6" s="67" t="s">
        <v>5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</row>
    <row r="7" spans="1:20">
      <c r="A7" s="67" t="s">
        <v>6</v>
      </c>
      <c r="B7" s="67"/>
      <c r="C7" s="67"/>
      <c r="D7" s="67" t="s">
        <v>7</v>
      </c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</row>
    <row r="8" spans="1:20" ht="15.75" thickBot="1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</row>
    <row r="9" spans="1:20" ht="15.75">
      <c r="A9" s="1048" t="s">
        <v>462</v>
      </c>
      <c r="B9" s="1057" t="s">
        <v>8</v>
      </c>
      <c r="C9" s="1057"/>
      <c r="D9" s="1058"/>
      <c r="E9" s="1048" t="s">
        <v>11</v>
      </c>
      <c r="F9" s="1048" t="s">
        <v>12</v>
      </c>
      <c r="G9" s="1058" t="s">
        <v>13</v>
      </c>
      <c r="H9" s="703"/>
      <c r="I9" s="704"/>
      <c r="J9" s="704"/>
      <c r="K9" s="704"/>
      <c r="L9" s="704"/>
      <c r="M9" s="704"/>
      <c r="N9" s="204"/>
      <c r="O9" s="1063" t="s">
        <v>14</v>
      </c>
      <c r="P9" s="1058"/>
      <c r="Q9" s="1063" t="s">
        <v>9</v>
      </c>
      <c r="R9" s="1057"/>
      <c r="S9" s="1057"/>
      <c r="T9" s="1058"/>
    </row>
    <row r="10" spans="1:20" ht="15.75">
      <c r="A10" s="1049"/>
      <c r="B10" s="1059"/>
      <c r="C10" s="1059"/>
      <c r="D10" s="1060"/>
      <c r="E10" s="1049"/>
      <c r="F10" s="1049"/>
      <c r="G10" s="1060"/>
      <c r="H10" s="181"/>
      <c r="I10" s="205"/>
      <c r="J10" s="205"/>
      <c r="K10" s="205"/>
      <c r="L10" s="205"/>
      <c r="M10" s="205"/>
      <c r="N10" s="182"/>
      <c r="O10" s="1064"/>
      <c r="P10" s="1060"/>
      <c r="Q10" s="1064"/>
      <c r="R10" s="1059"/>
      <c r="S10" s="1059"/>
      <c r="T10" s="1060"/>
    </row>
    <row r="11" spans="1:20" ht="16.5" thickBot="1">
      <c r="A11" s="1049"/>
      <c r="B11" s="1061"/>
      <c r="C11" s="1061"/>
      <c r="D11" s="1062"/>
      <c r="E11" s="1049"/>
      <c r="F11" s="1049"/>
      <c r="G11" s="1060"/>
      <c r="H11" s="1066" t="s">
        <v>186</v>
      </c>
      <c r="I11" s="1067"/>
      <c r="J11" s="1067"/>
      <c r="K11" s="1067"/>
      <c r="L11" s="1067"/>
      <c r="M11" s="1067"/>
      <c r="N11" s="1068"/>
      <c r="O11" s="1065"/>
      <c r="P11" s="1062"/>
      <c r="Q11" s="1065"/>
      <c r="R11" s="1061"/>
      <c r="S11" s="1061"/>
      <c r="T11" s="1062"/>
    </row>
    <row r="12" spans="1:20" ht="15.75">
      <c r="A12" s="1049"/>
      <c r="B12" s="1059" t="s">
        <v>17</v>
      </c>
      <c r="C12" s="1063" t="s">
        <v>18</v>
      </c>
      <c r="D12" s="1058"/>
      <c r="E12" s="1049"/>
      <c r="F12" s="1049"/>
      <c r="G12" s="1060"/>
      <c r="H12" s="1066" t="s">
        <v>19</v>
      </c>
      <c r="I12" s="1067"/>
      <c r="J12" s="1067"/>
      <c r="K12" s="1067"/>
      <c r="L12" s="1067"/>
      <c r="M12" s="1067"/>
      <c r="N12" s="1068"/>
      <c r="O12" s="1049" t="s">
        <v>257</v>
      </c>
      <c r="P12" s="1059" t="s">
        <v>256</v>
      </c>
      <c r="Q12" s="226" t="s">
        <v>312</v>
      </c>
      <c r="R12" s="226" t="s">
        <v>314</v>
      </c>
      <c r="S12" s="226" t="s">
        <v>314</v>
      </c>
      <c r="T12" s="226" t="s">
        <v>10</v>
      </c>
    </row>
    <row r="13" spans="1:20" ht="15.75">
      <c r="A13" s="1049"/>
      <c r="B13" s="1059"/>
      <c r="C13" s="1064"/>
      <c r="D13" s="1060"/>
      <c r="E13" s="1049"/>
      <c r="F13" s="1049"/>
      <c r="G13" s="1060"/>
      <c r="H13" s="689"/>
      <c r="I13" s="690"/>
      <c r="J13" s="690"/>
      <c r="K13" s="690"/>
      <c r="L13" s="690"/>
      <c r="M13" s="690"/>
      <c r="N13" s="691"/>
      <c r="O13" s="1049"/>
      <c r="P13" s="1059"/>
      <c r="Q13" s="274" t="s">
        <v>313</v>
      </c>
      <c r="R13" s="274" t="s">
        <v>315</v>
      </c>
      <c r="S13" s="274" t="s">
        <v>21</v>
      </c>
      <c r="T13" s="274" t="s">
        <v>15</v>
      </c>
    </row>
    <row r="14" spans="1:20" ht="16.5" thickBot="1">
      <c r="A14" s="1050"/>
      <c r="B14" s="1061"/>
      <c r="C14" s="1065"/>
      <c r="D14" s="1062"/>
      <c r="E14" s="1050"/>
      <c r="F14" s="1050"/>
      <c r="G14" s="1062"/>
      <c r="H14" s="174"/>
      <c r="I14" s="206"/>
      <c r="J14" s="206"/>
      <c r="K14" s="206"/>
      <c r="L14" s="206"/>
      <c r="M14" s="206"/>
      <c r="N14" s="197"/>
      <c r="O14" s="1050"/>
      <c r="P14" s="1061"/>
      <c r="Q14" s="175"/>
      <c r="R14" s="227" t="s">
        <v>22</v>
      </c>
      <c r="S14" s="227" t="s">
        <v>23</v>
      </c>
      <c r="T14" s="227" t="s">
        <v>20</v>
      </c>
    </row>
    <row r="15" spans="1:20" ht="16.5" thickBot="1">
      <c r="A15" s="177" t="s">
        <v>24</v>
      </c>
      <c r="B15" s="693" t="s">
        <v>25</v>
      </c>
      <c r="C15" s="1075" t="s">
        <v>1065</v>
      </c>
      <c r="D15" s="1076"/>
      <c r="E15" s="178" t="s">
        <v>1066</v>
      </c>
      <c r="F15" s="177" t="s">
        <v>26</v>
      </c>
      <c r="G15" s="178" t="s">
        <v>27</v>
      </c>
      <c r="H15" s="177" t="s">
        <v>28</v>
      </c>
      <c r="I15" s="186" t="s">
        <v>29</v>
      </c>
      <c r="J15" s="177" t="s">
        <v>1067</v>
      </c>
      <c r="K15" s="186" t="s">
        <v>30</v>
      </c>
      <c r="L15" s="177" t="s">
        <v>31</v>
      </c>
      <c r="M15" s="186" t="s">
        <v>32</v>
      </c>
      <c r="N15" s="177" t="s">
        <v>33</v>
      </c>
      <c r="O15" s="178" t="s">
        <v>34</v>
      </c>
      <c r="P15" s="177" t="s">
        <v>16</v>
      </c>
      <c r="Q15" s="836" t="s">
        <v>1068</v>
      </c>
      <c r="R15" s="177" t="s">
        <v>35</v>
      </c>
      <c r="S15" s="177" t="s">
        <v>36</v>
      </c>
      <c r="T15" s="837" t="s">
        <v>37</v>
      </c>
    </row>
    <row r="16" spans="1:20" s="65" customFormat="1" ht="16.5" thickBot="1">
      <c r="A16" s="177"/>
      <c r="B16" s="693"/>
      <c r="C16" s="692"/>
      <c r="D16" s="693"/>
      <c r="E16" s="178"/>
      <c r="F16" s="177"/>
      <c r="G16" s="178"/>
      <c r="H16" s="177" t="s">
        <v>1069</v>
      </c>
      <c r="I16" s="186" t="s">
        <v>1070</v>
      </c>
      <c r="J16" s="177" t="s">
        <v>1071</v>
      </c>
      <c r="K16" s="186" t="s">
        <v>1072</v>
      </c>
      <c r="L16" s="177" t="s">
        <v>44</v>
      </c>
      <c r="M16" s="186" t="s">
        <v>1073</v>
      </c>
      <c r="N16" s="177" t="s">
        <v>1074</v>
      </c>
      <c r="O16" s="178"/>
      <c r="P16" s="177"/>
      <c r="Q16" s="836"/>
      <c r="R16" s="177"/>
      <c r="S16" s="177"/>
      <c r="T16" s="837"/>
    </row>
    <row r="17" spans="1:20" ht="16.5" thickBot="1">
      <c r="A17" s="176"/>
      <c r="B17" s="176"/>
      <c r="C17" s="207"/>
      <c r="D17" s="208"/>
      <c r="E17" s="177"/>
      <c r="F17" s="177"/>
      <c r="G17" s="177"/>
      <c r="H17" s="177">
        <v>2017</v>
      </c>
      <c r="I17" s="177">
        <v>2018</v>
      </c>
      <c r="J17" s="177">
        <v>2019</v>
      </c>
      <c r="K17" s="177">
        <v>2020</v>
      </c>
      <c r="L17" s="177">
        <v>2021</v>
      </c>
      <c r="M17" s="177">
        <v>2022</v>
      </c>
      <c r="N17" s="177">
        <v>2023</v>
      </c>
      <c r="O17" s="177"/>
      <c r="P17" s="177"/>
      <c r="Q17" s="177"/>
      <c r="R17" s="177"/>
      <c r="S17" s="177"/>
      <c r="T17" s="177"/>
    </row>
    <row r="18" spans="1:20" ht="18.75" customHeight="1">
      <c r="A18" s="949">
        <v>1</v>
      </c>
      <c r="B18" s="951" t="s">
        <v>1337</v>
      </c>
      <c r="C18" s="952"/>
      <c r="D18" s="953"/>
      <c r="E18" s="687"/>
      <c r="F18" s="687"/>
      <c r="G18" s="687"/>
      <c r="H18" s="687"/>
      <c r="I18" s="687"/>
      <c r="J18" s="687"/>
      <c r="K18" s="687"/>
      <c r="L18" s="687"/>
      <c r="M18" s="687"/>
      <c r="N18" s="687"/>
      <c r="O18" s="687"/>
      <c r="P18" s="687"/>
      <c r="Q18" s="834"/>
      <c r="R18" s="834"/>
      <c r="S18" s="834"/>
      <c r="T18" s="834"/>
    </row>
    <row r="19" spans="1:20" ht="15.75" thickBot="1">
      <c r="A19" s="950"/>
      <c r="B19" s="954"/>
      <c r="C19" s="955"/>
      <c r="D19" s="956"/>
      <c r="E19" s="688"/>
      <c r="F19" s="688"/>
      <c r="G19" s="688"/>
      <c r="H19" s="688"/>
      <c r="I19" s="688"/>
      <c r="J19" s="688"/>
      <c r="K19" s="688"/>
      <c r="L19" s="688"/>
      <c r="M19" s="688"/>
      <c r="N19" s="688"/>
      <c r="O19" s="688"/>
      <c r="P19" s="688"/>
      <c r="Q19" s="835"/>
      <c r="R19" s="835"/>
      <c r="S19" s="835"/>
      <c r="T19" s="835"/>
    </row>
    <row r="20" spans="1:20" ht="15" customHeight="1">
      <c r="A20" s="698">
        <v>1.1000000000000001</v>
      </c>
      <c r="B20" s="203" t="s">
        <v>906</v>
      </c>
      <c r="C20" s="1079">
        <v>1</v>
      </c>
      <c r="D20" s="1077" t="s">
        <v>907</v>
      </c>
      <c r="E20" s="57" t="s">
        <v>38</v>
      </c>
      <c r="F20" s="57" t="s">
        <v>39</v>
      </c>
      <c r="G20" s="58" t="s">
        <v>40</v>
      </c>
      <c r="H20" s="933" t="s">
        <v>44</v>
      </c>
      <c r="I20" s="934" t="s">
        <v>44</v>
      </c>
      <c r="J20" s="933" t="s">
        <v>44</v>
      </c>
      <c r="K20" s="934" t="s">
        <v>44</v>
      </c>
      <c r="L20" s="933" t="s">
        <v>44</v>
      </c>
      <c r="M20" s="934" t="s">
        <v>44</v>
      </c>
      <c r="N20" s="933" t="s">
        <v>44</v>
      </c>
      <c r="O20" s="1069">
        <v>1188000000</v>
      </c>
      <c r="P20" s="933" t="s">
        <v>255</v>
      </c>
      <c r="Q20" s="989" t="s">
        <v>44</v>
      </c>
      <c r="R20" s="55"/>
      <c r="S20" s="60"/>
      <c r="T20" s="55"/>
    </row>
    <row r="21" spans="1:20" ht="15.75" customHeight="1">
      <c r="A21" s="149"/>
      <c r="B21" s="149"/>
      <c r="C21" s="1080"/>
      <c r="D21" s="991"/>
      <c r="E21" s="705" t="s">
        <v>41</v>
      </c>
      <c r="F21" s="705" t="s">
        <v>424</v>
      </c>
      <c r="G21" s="696" t="s">
        <v>422</v>
      </c>
      <c r="H21" s="916"/>
      <c r="I21" s="918"/>
      <c r="J21" s="916"/>
      <c r="K21" s="918"/>
      <c r="L21" s="916"/>
      <c r="M21" s="918"/>
      <c r="N21" s="916"/>
      <c r="O21" s="1037"/>
      <c r="P21" s="916"/>
      <c r="Q21" s="996"/>
      <c r="R21" s="83"/>
      <c r="S21" s="70"/>
      <c r="T21" s="83"/>
    </row>
    <row r="22" spans="1:20">
      <c r="A22" s="149"/>
      <c r="B22" s="149"/>
      <c r="C22" s="1080"/>
      <c r="D22" s="991"/>
      <c r="E22" s="83"/>
      <c r="F22" s="705" t="s">
        <v>42</v>
      </c>
      <c r="G22" s="696" t="s">
        <v>423</v>
      </c>
      <c r="H22" s="916"/>
      <c r="I22" s="918"/>
      <c r="J22" s="916"/>
      <c r="K22" s="918"/>
      <c r="L22" s="916"/>
      <c r="M22" s="918"/>
      <c r="N22" s="916"/>
      <c r="O22" s="1037"/>
      <c r="P22" s="916"/>
      <c r="Q22" s="996"/>
      <c r="R22" s="83"/>
      <c r="S22" s="70"/>
      <c r="T22" s="83"/>
    </row>
    <row r="23" spans="1:20">
      <c r="A23" s="149"/>
      <c r="B23" s="149"/>
      <c r="C23" s="1080"/>
      <c r="D23" s="991"/>
      <c r="E23" s="83"/>
      <c r="F23" s="705" t="s">
        <v>425</v>
      </c>
      <c r="G23" s="70"/>
      <c r="H23" s="916"/>
      <c r="I23" s="918"/>
      <c r="J23" s="916"/>
      <c r="K23" s="918"/>
      <c r="L23" s="916"/>
      <c r="M23" s="918"/>
      <c r="N23" s="916"/>
      <c r="O23" s="1037"/>
      <c r="P23" s="916"/>
      <c r="Q23" s="996"/>
      <c r="R23" s="83"/>
      <c r="S23" s="70"/>
      <c r="T23" s="83"/>
    </row>
    <row r="24" spans="1:20">
      <c r="A24" s="149"/>
      <c r="B24" s="149"/>
      <c r="C24" s="1081"/>
      <c r="D24" s="992"/>
      <c r="E24" s="84"/>
      <c r="F24" s="700" t="s">
        <v>45</v>
      </c>
      <c r="G24" s="72"/>
      <c r="H24" s="917"/>
      <c r="I24" s="919"/>
      <c r="J24" s="917"/>
      <c r="K24" s="919"/>
      <c r="L24" s="917"/>
      <c r="M24" s="919"/>
      <c r="N24" s="917"/>
      <c r="O24" s="1036"/>
      <c r="P24" s="917"/>
      <c r="Q24" s="983"/>
      <c r="R24" s="84"/>
      <c r="S24" s="72"/>
      <c r="T24" s="84"/>
    </row>
    <row r="25" spans="1:20">
      <c r="A25" s="149"/>
      <c r="B25" s="149"/>
      <c r="C25" s="982">
        <v>2</v>
      </c>
      <c r="D25" s="1078" t="s">
        <v>1366</v>
      </c>
      <c r="E25" s="705" t="s">
        <v>38</v>
      </c>
      <c r="F25" s="916" t="s">
        <v>426</v>
      </c>
      <c r="G25" s="696" t="s">
        <v>46</v>
      </c>
      <c r="H25" s="921" t="s">
        <v>44</v>
      </c>
      <c r="I25" s="920" t="s">
        <v>44</v>
      </c>
      <c r="J25" s="921" t="s">
        <v>44</v>
      </c>
      <c r="K25" s="920" t="s">
        <v>44</v>
      </c>
      <c r="L25" s="921" t="s">
        <v>44</v>
      </c>
      <c r="M25" s="920" t="s">
        <v>44</v>
      </c>
      <c r="N25" s="921" t="s">
        <v>44</v>
      </c>
      <c r="O25" s="1035">
        <v>660960000</v>
      </c>
      <c r="P25" s="916" t="s">
        <v>255</v>
      </c>
      <c r="Q25" s="982" t="s">
        <v>44</v>
      </c>
      <c r="R25" s="83"/>
      <c r="S25" s="70"/>
      <c r="T25" s="83"/>
    </row>
    <row r="26" spans="1:20">
      <c r="A26" s="149"/>
      <c r="B26" s="149"/>
      <c r="C26" s="983"/>
      <c r="D26" s="992"/>
      <c r="E26" s="700" t="s">
        <v>41</v>
      </c>
      <c r="F26" s="917"/>
      <c r="G26" s="707" t="s">
        <v>908</v>
      </c>
      <c r="H26" s="917"/>
      <c r="I26" s="919"/>
      <c r="J26" s="917"/>
      <c r="K26" s="919"/>
      <c r="L26" s="917"/>
      <c r="M26" s="919"/>
      <c r="N26" s="917"/>
      <c r="O26" s="1036"/>
      <c r="P26" s="917"/>
      <c r="Q26" s="983"/>
      <c r="R26" s="84"/>
      <c r="S26" s="72"/>
      <c r="T26" s="84"/>
    </row>
    <row r="27" spans="1:20">
      <c r="A27" s="149"/>
      <c r="B27" s="149"/>
      <c r="C27" s="982">
        <v>3</v>
      </c>
      <c r="D27" s="70"/>
      <c r="E27" s="705"/>
      <c r="F27" s="699" t="s">
        <v>39</v>
      </c>
      <c r="G27" s="696" t="s">
        <v>40</v>
      </c>
      <c r="H27" s="921" t="s">
        <v>44</v>
      </c>
      <c r="I27" s="920" t="s">
        <v>44</v>
      </c>
      <c r="J27" s="921" t="s">
        <v>44</v>
      </c>
      <c r="K27" s="920" t="s">
        <v>44</v>
      </c>
      <c r="L27" s="921" t="s">
        <v>44</v>
      </c>
      <c r="M27" s="920" t="s">
        <v>44</v>
      </c>
      <c r="N27" s="921" t="s">
        <v>44</v>
      </c>
      <c r="O27" s="1035">
        <v>378000000</v>
      </c>
      <c r="P27" s="921" t="s">
        <v>255</v>
      </c>
      <c r="Q27" s="982" t="s">
        <v>44</v>
      </c>
      <c r="R27" s="83"/>
      <c r="S27" s="70"/>
      <c r="T27" s="83"/>
    </row>
    <row r="28" spans="1:20">
      <c r="A28" s="149"/>
      <c r="B28" s="149"/>
      <c r="C28" s="996"/>
      <c r="D28" s="70"/>
      <c r="E28" s="705"/>
      <c r="F28" s="705" t="s">
        <v>424</v>
      </c>
      <c r="G28" s="696" t="s">
        <v>43</v>
      </c>
      <c r="H28" s="916"/>
      <c r="I28" s="918"/>
      <c r="J28" s="916"/>
      <c r="K28" s="918"/>
      <c r="L28" s="916"/>
      <c r="M28" s="918"/>
      <c r="N28" s="916"/>
      <c r="O28" s="1037"/>
      <c r="P28" s="916"/>
      <c r="Q28" s="996"/>
      <c r="R28" s="83"/>
      <c r="S28" s="70"/>
      <c r="T28" s="83"/>
    </row>
    <row r="29" spans="1:20">
      <c r="A29" s="149"/>
      <c r="B29" s="149"/>
      <c r="C29" s="996"/>
      <c r="D29" s="70" t="s">
        <v>909</v>
      </c>
      <c r="E29" s="684" t="s">
        <v>38</v>
      </c>
      <c r="F29" s="705" t="s">
        <v>42</v>
      </c>
      <c r="G29" s="696" t="s">
        <v>911</v>
      </c>
      <c r="H29" s="916"/>
      <c r="I29" s="918"/>
      <c r="J29" s="916"/>
      <c r="K29" s="918"/>
      <c r="L29" s="916"/>
      <c r="M29" s="918"/>
      <c r="N29" s="916"/>
      <c r="O29" s="1037"/>
      <c r="P29" s="916"/>
      <c r="Q29" s="996"/>
      <c r="R29" s="83"/>
      <c r="S29" s="70"/>
      <c r="T29" s="83"/>
    </row>
    <row r="30" spans="1:20">
      <c r="A30" s="149"/>
      <c r="B30" s="149"/>
      <c r="C30" s="996"/>
      <c r="D30" s="70"/>
      <c r="E30" s="684" t="s">
        <v>41</v>
      </c>
      <c r="F30" s="705" t="s">
        <v>425</v>
      </c>
      <c r="G30" s="70"/>
      <c r="H30" s="916"/>
      <c r="I30" s="918"/>
      <c r="J30" s="916"/>
      <c r="K30" s="918"/>
      <c r="L30" s="916"/>
      <c r="M30" s="918"/>
      <c r="N30" s="916"/>
      <c r="O30" s="1037"/>
      <c r="P30" s="916"/>
      <c r="Q30" s="996"/>
      <c r="R30" s="83"/>
      <c r="S30" s="70"/>
      <c r="T30" s="83"/>
    </row>
    <row r="31" spans="1:20">
      <c r="A31" s="149"/>
      <c r="B31" s="149"/>
      <c r="C31" s="996"/>
      <c r="D31" s="70"/>
      <c r="E31" s="83"/>
      <c r="F31" s="705" t="s">
        <v>45</v>
      </c>
      <c r="G31" s="70"/>
      <c r="H31" s="916"/>
      <c r="I31" s="918"/>
      <c r="J31" s="916"/>
      <c r="K31" s="918"/>
      <c r="L31" s="916"/>
      <c r="M31" s="918"/>
      <c r="N31" s="916"/>
      <c r="O31" s="1037"/>
      <c r="P31" s="916"/>
      <c r="Q31" s="996"/>
      <c r="R31" s="83"/>
      <c r="S31" s="70"/>
      <c r="T31" s="83"/>
    </row>
    <row r="32" spans="1:20">
      <c r="A32" s="149"/>
      <c r="B32" s="149"/>
      <c r="C32" s="983"/>
      <c r="D32" s="72"/>
      <c r="E32" s="84"/>
      <c r="F32" s="700"/>
      <c r="G32" s="72"/>
      <c r="H32" s="917"/>
      <c r="I32" s="919"/>
      <c r="J32" s="917"/>
      <c r="K32" s="919"/>
      <c r="L32" s="917"/>
      <c r="M32" s="919"/>
      <c r="N32" s="917"/>
      <c r="O32" s="1036"/>
      <c r="P32" s="917"/>
      <c r="Q32" s="983"/>
      <c r="R32" s="84"/>
      <c r="S32" s="72"/>
      <c r="T32" s="84"/>
    </row>
    <row r="33" spans="1:20">
      <c r="A33" s="149"/>
      <c r="B33" s="149"/>
      <c r="C33" s="982">
        <v>4</v>
      </c>
      <c r="D33" s="70"/>
      <c r="E33" s="83"/>
      <c r="F33" s="705" t="s">
        <v>39</v>
      </c>
      <c r="G33" s="696" t="s">
        <v>40</v>
      </c>
      <c r="H33" s="705"/>
      <c r="I33" s="696"/>
      <c r="J33" s="705"/>
      <c r="K33" s="696"/>
      <c r="L33" s="705"/>
      <c r="M33" s="696"/>
      <c r="N33" s="705"/>
      <c r="O33" s="1035">
        <v>138600000</v>
      </c>
      <c r="P33" s="921" t="s">
        <v>255</v>
      </c>
      <c r="Q33" s="982" t="s">
        <v>44</v>
      </c>
      <c r="R33" s="83"/>
      <c r="S33" s="70"/>
      <c r="T33" s="83"/>
    </row>
    <row r="34" spans="1:20">
      <c r="A34" s="149"/>
      <c r="B34" s="149"/>
      <c r="C34" s="996"/>
      <c r="D34" s="70" t="s">
        <v>912</v>
      </c>
      <c r="E34" s="705" t="s">
        <v>38</v>
      </c>
      <c r="F34" s="705" t="s">
        <v>42</v>
      </c>
      <c r="G34" s="696" t="s">
        <v>913</v>
      </c>
      <c r="H34" s="916" t="s">
        <v>44</v>
      </c>
      <c r="I34" s="918" t="s">
        <v>44</v>
      </c>
      <c r="J34" s="916" t="s">
        <v>44</v>
      </c>
      <c r="K34" s="918" t="s">
        <v>44</v>
      </c>
      <c r="L34" s="916" t="s">
        <v>44</v>
      </c>
      <c r="M34" s="918" t="s">
        <v>44</v>
      </c>
      <c r="N34" s="916" t="s">
        <v>44</v>
      </c>
      <c r="O34" s="1037"/>
      <c r="P34" s="916"/>
      <c r="Q34" s="996"/>
      <c r="R34" s="83"/>
      <c r="S34" s="70"/>
      <c r="T34" s="83"/>
    </row>
    <row r="35" spans="1:20">
      <c r="A35" s="149"/>
      <c r="B35" s="149"/>
      <c r="C35" s="996"/>
      <c r="D35" s="94" t="s">
        <v>518</v>
      </c>
      <c r="E35" s="705" t="s">
        <v>41</v>
      </c>
      <c r="F35" s="705" t="s">
        <v>425</v>
      </c>
      <c r="G35" s="696" t="s">
        <v>914</v>
      </c>
      <c r="H35" s="916"/>
      <c r="I35" s="918"/>
      <c r="J35" s="916"/>
      <c r="K35" s="918"/>
      <c r="L35" s="916"/>
      <c r="M35" s="918"/>
      <c r="N35" s="916"/>
      <c r="O35" s="1037"/>
      <c r="P35" s="916"/>
      <c r="Q35" s="996"/>
      <c r="R35" s="83"/>
      <c r="S35" s="70"/>
      <c r="T35" s="83"/>
    </row>
    <row r="36" spans="1:20">
      <c r="A36" s="149"/>
      <c r="B36" s="149"/>
      <c r="C36" s="996"/>
      <c r="D36" s="70"/>
      <c r="E36" s="83"/>
      <c r="F36" s="705" t="s">
        <v>45</v>
      </c>
      <c r="G36" s="696"/>
      <c r="H36" s="916"/>
      <c r="I36" s="918"/>
      <c r="J36" s="916"/>
      <c r="K36" s="918"/>
      <c r="L36" s="916"/>
      <c r="M36" s="918"/>
      <c r="N36" s="916"/>
      <c r="O36" s="1037"/>
      <c r="P36" s="916"/>
      <c r="Q36" s="996"/>
      <c r="R36" s="83"/>
      <c r="S36" s="70"/>
      <c r="T36" s="83"/>
    </row>
    <row r="37" spans="1:20">
      <c r="A37" s="149"/>
      <c r="B37" s="149"/>
      <c r="C37" s="983"/>
      <c r="D37" s="72"/>
      <c r="E37" s="84"/>
      <c r="F37" s="700"/>
      <c r="G37" s="72"/>
      <c r="H37" s="700" t="s">
        <v>47</v>
      </c>
      <c r="I37" s="707"/>
      <c r="J37" s="700"/>
      <c r="K37" s="707"/>
      <c r="L37" s="700"/>
      <c r="M37" s="707"/>
      <c r="N37" s="700"/>
      <c r="O37" s="1036"/>
      <c r="P37" s="917"/>
      <c r="Q37" s="983"/>
      <c r="R37" s="84"/>
      <c r="S37" s="72"/>
      <c r="T37" s="84"/>
    </row>
    <row r="38" spans="1:20" s="65" customFormat="1">
      <c r="A38" s="149"/>
      <c r="B38" s="152"/>
      <c r="C38" s="713"/>
      <c r="D38" s="760" t="s">
        <v>1370</v>
      </c>
      <c r="E38" s="83"/>
      <c r="F38" s="709" t="s">
        <v>1371</v>
      </c>
      <c r="G38" s="726" t="s">
        <v>1372</v>
      </c>
      <c r="H38" s="709"/>
      <c r="I38" s="710" t="s">
        <v>44</v>
      </c>
      <c r="J38" s="709" t="s">
        <v>44</v>
      </c>
      <c r="K38" s="710" t="s">
        <v>44</v>
      </c>
      <c r="L38" s="709" t="s">
        <v>44</v>
      </c>
      <c r="M38" s="710" t="s">
        <v>44</v>
      </c>
      <c r="N38" s="709" t="s">
        <v>44</v>
      </c>
      <c r="O38" s="910">
        <v>55080000</v>
      </c>
      <c r="P38" s="908" t="s">
        <v>255</v>
      </c>
      <c r="Q38" s="852" t="s">
        <v>44</v>
      </c>
      <c r="R38" s="83"/>
      <c r="S38" s="70"/>
      <c r="T38" s="83"/>
    </row>
    <row r="39" spans="1:20" s="65" customFormat="1">
      <c r="A39" s="149"/>
      <c r="B39" s="152"/>
      <c r="C39" s="731"/>
      <c r="D39" s="316"/>
      <c r="E39" s="83"/>
      <c r="F39" s="730"/>
      <c r="G39" s="726" t="s">
        <v>1373</v>
      </c>
      <c r="H39" s="730"/>
      <c r="I39" s="725"/>
      <c r="J39" s="730"/>
      <c r="K39" s="725"/>
      <c r="L39" s="730"/>
      <c r="M39" s="725"/>
      <c r="N39" s="730"/>
      <c r="O39" s="911"/>
      <c r="P39" s="909"/>
      <c r="Q39" s="822"/>
      <c r="R39" s="83"/>
      <c r="S39" s="70"/>
      <c r="T39" s="83"/>
    </row>
    <row r="40" spans="1:20" s="65" customFormat="1">
      <c r="A40" s="149"/>
      <c r="B40" s="152"/>
      <c r="C40" s="713">
        <v>5</v>
      </c>
      <c r="D40" s="714" t="s">
        <v>1357</v>
      </c>
      <c r="E40" s="715" t="s">
        <v>518</v>
      </c>
      <c r="F40" s="715" t="s">
        <v>1358</v>
      </c>
      <c r="G40" s="714" t="s">
        <v>1360</v>
      </c>
      <c r="H40" s="699"/>
      <c r="I40" s="706"/>
      <c r="J40" s="699"/>
      <c r="K40" s="706"/>
      <c r="L40" s="699"/>
      <c r="M40" s="706"/>
      <c r="N40" s="699"/>
      <c r="O40" s="675"/>
      <c r="P40" s="673"/>
      <c r="Q40" s="817"/>
      <c r="R40" s="85"/>
      <c r="S40" s="73"/>
      <c r="T40" s="85"/>
    </row>
    <row r="41" spans="1:20" s="65" customFormat="1">
      <c r="A41" s="149"/>
      <c r="B41" s="152"/>
      <c r="C41" s="701"/>
      <c r="D41" s="70"/>
      <c r="E41" s="709" t="s">
        <v>41</v>
      </c>
      <c r="F41" s="709" t="s">
        <v>1359</v>
      </c>
      <c r="G41" s="685" t="s">
        <v>911</v>
      </c>
      <c r="H41" s="705"/>
      <c r="I41" s="710" t="s">
        <v>44</v>
      </c>
      <c r="J41" s="709" t="s">
        <v>44</v>
      </c>
      <c r="K41" s="710" t="s">
        <v>44</v>
      </c>
      <c r="L41" s="709" t="s">
        <v>44</v>
      </c>
      <c r="M41" s="710" t="s">
        <v>44</v>
      </c>
      <c r="N41" s="709" t="s">
        <v>44</v>
      </c>
      <c r="O41" s="695">
        <v>22110000</v>
      </c>
      <c r="P41" s="708" t="s">
        <v>308</v>
      </c>
      <c r="Q41" s="852" t="s">
        <v>44</v>
      </c>
      <c r="R41" s="83"/>
      <c r="S41" s="70"/>
      <c r="T41" s="83"/>
    </row>
    <row r="42" spans="1:20" s="65" customFormat="1">
      <c r="A42" s="149"/>
      <c r="B42" s="152"/>
      <c r="C42" s="702"/>
      <c r="D42" s="72"/>
      <c r="E42" s="700"/>
      <c r="F42" s="585" t="s">
        <v>1361</v>
      </c>
      <c r="G42" s="72"/>
      <c r="H42" s="700"/>
      <c r="I42" s="707"/>
      <c r="J42" s="700"/>
      <c r="K42" s="707"/>
      <c r="L42" s="700"/>
      <c r="M42" s="707"/>
      <c r="N42" s="700"/>
      <c r="O42" s="676"/>
      <c r="P42" s="674"/>
      <c r="Q42" s="818"/>
      <c r="R42" s="84"/>
      <c r="S42" s="72"/>
      <c r="T42" s="84"/>
    </row>
    <row r="43" spans="1:20" s="65" customFormat="1">
      <c r="A43" s="149"/>
      <c r="B43" s="152"/>
      <c r="C43" s="713">
        <v>6</v>
      </c>
      <c r="D43" s="714" t="s">
        <v>1362</v>
      </c>
      <c r="E43" s="715" t="s">
        <v>38</v>
      </c>
      <c r="F43" s="908" t="s">
        <v>1363</v>
      </c>
      <c r="G43" s="716" t="s">
        <v>1364</v>
      </c>
      <c r="H43" s="699"/>
      <c r="I43" s="716" t="s">
        <v>44</v>
      </c>
      <c r="J43" s="715" t="s">
        <v>44</v>
      </c>
      <c r="K43" s="716" t="s">
        <v>44</v>
      </c>
      <c r="L43" s="715" t="s">
        <v>44</v>
      </c>
      <c r="M43" s="716" t="s">
        <v>44</v>
      </c>
      <c r="N43" s="715" t="s">
        <v>44</v>
      </c>
      <c r="O43" s="675">
        <v>6000000</v>
      </c>
      <c r="P43" s="697" t="s">
        <v>308</v>
      </c>
      <c r="Q43" s="853" t="s">
        <v>44</v>
      </c>
      <c r="R43" s="85"/>
      <c r="S43" s="73"/>
      <c r="T43" s="85"/>
    </row>
    <row r="44" spans="1:20" s="65" customFormat="1">
      <c r="A44" s="149"/>
      <c r="B44" s="152"/>
      <c r="C44" s="702"/>
      <c r="D44" s="72"/>
      <c r="E44" s="585" t="s">
        <v>41</v>
      </c>
      <c r="F44" s="909"/>
      <c r="G44" s="712" t="s">
        <v>1365</v>
      </c>
      <c r="H44" s="700"/>
      <c r="I44" s="707"/>
      <c r="J44" s="700"/>
      <c r="K44" s="707"/>
      <c r="L44" s="700"/>
      <c r="M44" s="707"/>
      <c r="N44" s="700"/>
      <c r="O44" s="676"/>
      <c r="P44" s="674"/>
      <c r="Q44" s="818"/>
      <c r="R44" s="84"/>
      <c r="S44" s="72"/>
      <c r="T44" s="84"/>
    </row>
    <row r="45" spans="1:20" s="65" customFormat="1">
      <c r="A45" s="149"/>
      <c r="B45" s="152"/>
      <c r="C45" s="713">
        <v>7</v>
      </c>
      <c r="D45" s="714" t="s">
        <v>1374</v>
      </c>
      <c r="E45" s="715" t="s">
        <v>38</v>
      </c>
      <c r="F45" s="721" t="s">
        <v>1375</v>
      </c>
      <c r="G45" s="638" t="s">
        <v>1376</v>
      </c>
      <c r="H45" s="728"/>
      <c r="I45" s="908" t="s">
        <v>44</v>
      </c>
      <c r="J45" s="908" t="s">
        <v>44</v>
      </c>
      <c r="K45" s="908" t="s">
        <v>44</v>
      </c>
      <c r="L45" s="908" t="s">
        <v>44</v>
      </c>
      <c r="M45" s="908" t="s">
        <v>44</v>
      </c>
      <c r="N45" s="908" t="s">
        <v>44</v>
      </c>
      <c r="O45" s="910">
        <v>46080000</v>
      </c>
      <c r="P45" s="908" t="s">
        <v>255</v>
      </c>
      <c r="Q45" s="853" t="s">
        <v>44</v>
      </c>
      <c r="R45" s="85"/>
      <c r="S45" s="73"/>
      <c r="T45" s="85"/>
    </row>
    <row r="46" spans="1:20" s="65" customFormat="1">
      <c r="A46" s="149"/>
      <c r="B46" s="152"/>
      <c r="C46" s="731"/>
      <c r="D46" s="72"/>
      <c r="E46" s="585" t="s">
        <v>41</v>
      </c>
      <c r="F46" s="722"/>
      <c r="G46" s="712" t="s">
        <v>50</v>
      </c>
      <c r="H46" s="729"/>
      <c r="I46" s="909"/>
      <c r="J46" s="909"/>
      <c r="K46" s="909"/>
      <c r="L46" s="909"/>
      <c r="M46" s="909"/>
      <c r="N46" s="909"/>
      <c r="O46" s="911"/>
      <c r="P46" s="909"/>
      <c r="Q46" s="818"/>
      <c r="R46" s="84"/>
      <c r="S46" s="72"/>
      <c r="T46" s="84"/>
    </row>
    <row r="47" spans="1:20">
      <c r="A47" s="149"/>
      <c r="B47" s="149"/>
      <c r="C47" s="996">
        <v>8</v>
      </c>
      <c r="D47" s="984" t="s">
        <v>915</v>
      </c>
      <c r="E47" s="705" t="s">
        <v>38</v>
      </c>
      <c r="F47" s="916" t="s">
        <v>48</v>
      </c>
      <c r="G47" s="696" t="s">
        <v>40</v>
      </c>
      <c r="H47" s="916" t="s">
        <v>44</v>
      </c>
      <c r="I47" s="918" t="s">
        <v>44</v>
      </c>
      <c r="J47" s="916" t="s">
        <v>44</v>
      </c>
      <c r="K47" s="918" t="s">
        <v>44</v>
      </c>
      <c r="L47" s="916" t="s">
        <v>44</v>
      </c>
      <c r="M47" s="918" t="s">
        <v>44</v>
      </c>
      <c r="N47" s="916" t="s">
        <v>44</v>
      </c>
      <c r="O47" s="1037">
        <v>357420000</v>
      </c>
      <c r="P47" s="916" t="s">
        <v>255</v>
      </c>
      <c r="Q47" s="996" t="s">
        <v>44</v>
      </c>
      <c r="R47" s="83"/>
      <c r="S47" s="70"/>
      <c r="T47" s="83"/>
    </row>
    <row r="48" spans="1:20">
      <c r="A48" s="149"/>
      <c r="B48" s="149"/>
      <c r="C48" s="983"/>
      <c r="D48" s="980"/>
      <c r="E48" s="700" t="s">
        <v>41</v>
      </c>
      <c r="F48" s="917"/>
      <c r="G48" s="707" t="s">
        <v>77</v>
      </c>
      <c r="H48" s="917"/>
      <c r="I48" s="919"/>
      <c r="J48" s="917"/>
      <c r="K48" s="919"/>
      <c r="L48" s="917"/>
      <c r="M48" s="919"/>
      <c r="N48" s="917"/>
      <c r="O48" s="1036"/>
      <c r="P48" s="917"/>
      <c r="Q48" s="983"/>
      <c r="R48" s="84"/>
      <c r="S48" s="72"/>
      <c r="T48" s="84"/>
    </row>
    <row r="49" spans="1:20">
      <c r="A49" s="149"/>
      <c r="B49" s="149"/>
      <c r="C49" s="982">
        <v>9</v>
      </c>
      <c r="D49" s="994" t="s">
        <v>916</v>
      </c>
      <c r="E49" s="705" t="s">
        <v>38</v>
      </c>
      <c r="F49" s="921" t="s">
        <v>49</v>
      </c>
      <c r="G49" s="706" t="s">
        <v>40</v>
      </c>
      <c r="H49" s="921"/>
      <c r="I49" s="920" t="s">
        <v>44</v>
      </c>
      <c r="J49" s="921" t="s">
        <v>44</v>
      </c>
      <c r="K49" s="920" t="s">
        <v>44</v>
      </c>
      <c r="L49" s="921" t="s">
        <v>44</v>
      </c>
      <c r="M49" s="920" t="s">
        <v>44</v>
      </c>
      <c r="N49" s="921" t="s">
        <v>44</v>
      </c>
      <c r="O49" s="1035">
        <v>143130000</v>
      </c>
      <c r="P49" s="921" t="s">
        <v>255</v>
      </c>
      <c r="Q49" s="982" t="s">
        <v>44</v>
      </c>
      <c r="R49" s="85"/>
      <c r="S49" s="73"/>
      <c r="T49" s="85"/>
    </row>
    <row r="50" spans="1:20">
      <c r="A50" s="149"/>
      <c r="B50" s="149"/>
      <c r="C50" s="983"/>
      <c r="D50" s="992"/>
      <c r="E50" s="700" t="s">
        <v>41</v>
      </c>
      <c r="F50" s="917"/>
      <c r="G50" s="707" t="s">
        <v>917</v>
      </c>
      <c r="H50" s="917"/>
      <c r="I50" s="919"/>
      <c r="J50" s="917"/>
      <c r="K50" s="919"/>
      <c r="L50" s="917"/>
      <c r="M50" s="919"/>
      <c r="N50" s="917"/>
      <c r="O50" s="1036"/>
      <c r="P50" s="917"/>
      <c r="Q50" s="983"/>
      <c r="R50" s="84"/>
      <c r="S50" s="72"/>
      <c r="T50" s="84"/>
    </row>
    <row r="51" spans="1:20">
      <c r="A51" s="149"/>
      <c r="B51" s="149"/>
      <c r="C51" s="982">
        <v>10</v>
      </c>
      <c r="D51" s="994" t="s">
        <v>918</v>
      </c>
      <c r="E51" s="705" t="s">
        <v>38</v>
      </c>
      <c r="F51" s="921" t="s">
        <v>919</v>
      </c>
      <c r="G51" s="706" t="s">
        <v>1053</v>
      </c>
      <c r="H51" s="921" t="s">
        <v>44</v>
      </c>
      <c r="I51" s="920" t="s">
        <v>44</v>
      </c>
      <c r="J51" s="921" t="s">
        <v>44</v>
      </c>
      <c r="K51" s="920" t="s">
        <v>44</v>
      </c>
      <c r="L51" s="921" t="s">
        <v>44</v>
      </c>
      <c r="M51" s="920" t="s">
        <v>44</v>
      </c>
      <c r="N51" s="921" t="s">
        <v>44</v>
      </c>
      <c r="O51" s="1035">
        <v>74736000</v>
      </c>
      <c r="P51" s="921" t="s">
        <v>255</v>
      </c>
      <c r="Q51" s="982" t="s">
        <v>44</v>
      </c>
      <c r="R51" s="85"/>
      <c r="S51" s="73"/>
      <c r="T51" s="85"/>
    </row>
    <row r="52" spans="1:20" ht="15.75" thickBot="1">
      <c r="A52" s="149"/>
      <c r="B52" s="149"/>
      <c r="C52" s="996"/>
      <c r="D52" s="991"/>
      <c r="E52" s="850" t="s">
        <v>41</v>
      </c>
      <c r="F52" s="916"/>
      <c r="G52" s="841" t="s">
        <v>911</v>
      </c>
      <c r="H52" s="916"/>
      <c r="I52" s="918"/>
      <c r="J52" s="916"/>
      <c r="K52" s="918"/>
      <c r="L52" s="916"/>
      <c r="M52" s="918"/>
      <c r="N52" s="916"/>
      <c r="O52" s="1037"/>
      <c r="P52" s="916"/>
      <c r="Q52" s="997"/>
      <c r="R52" s="56"/>
      <c r="S52" s="62"/>
      <c r="T52" s="56"/>
    </row>
    <row r="53" spans="1:20" s="65" customFormat="1" ht="15.75" thickBot="1">
      <c r="A53" s="851"/>
      <c r="B53" s="851"/>
      <c r="C53" s="826"/>
      <c r="D53" s="819"/>
      <c r="E53" s="58"/>
      <c r="F53" s="826"/>
      <c r="G53" s="58"/>
      <c r="H53" s="826"/>
      <c r="I53" s="826"/>
      <c r="J53" s="826"/>
      <c r="K53" s="826"/>
      <c r="L53" s="826"/>
      <c r="M53" s="826"/>
      <c r="N53" s="826"/>
      <c r="O53" s="828"/>
      <c r="P53" s="826"/>
      <c r="Q53" s="826"/>
      <c r="R53" s="60"/>
      <c r="S53" s="60"/>
      <c r="T53" s="60"/>
    </row>
    <row r="54" spans="1:20" s="65" customFormat="1">
      <c r="A54" s="225"/>
      <c r="B54" s="225"/>
      <c r="C54" s="820"/>
      <c r="D54" s="819"/>
      <c r="E54" s="57"/>
      <c r="F54" s="827"/>
      <c r="G54" s="58"/>
      <c r="H54" s="827"/>
      <c r="I54" s="826"/>
      <c r="J54" s="827"/>
      <c r="K54" s="826"/>
      <c r="L54" s="827"/>
      <c r="M54" s="826"/>
      <c r="N54" s="827"/>
      <c r="O54" s="839"/>
      <c r="P54" s="827"/>
      <c r="Q54" s="826"/>
      <c r="R54" s="55"/>
      <c r="S54" s="60"/>
      <c r="T54" s="55"/>
    </row>
    <row r="55" spans="1:20">
      <c r="A55" s="96"/>
      <c r="B55" s="96"/>
      <c r="C55" s="996">
        <v>11</v>
      </c>
      <c r="D55" s="70"/>
      <c r="E55" s="699"/>
      <c r="F55" s="699" t="s">
        <v>39</v>
      </c>
      <c r="G55" s="706" t="s">
        <v>40</v>
      </c>
      <c r="H55" s="921" t="s">
        <v>44</v>
      </c>
      <c r="I55" s="920" t="s">
        <v>44</v>
      </c>
      <c r="J55" s="921" t="s">
        <v>44</v>
      </c>
      <c r="K55" s="920" t="s">
        <v>44</v>
      </c>
      <c r="L55" s="921" t="s">
        <v>44</v>
      </c>
      <c r="M55" s="920" t="s">
        <v>44</v>
      </c>
      <c r="N55" s="921" t="s">
        <v>44</v>
      </c>
      <c r="O55" s="1035">
        <v>407940000</v>
      </c>
      <c r="P55" s="921" t="s">
        <v>255</v>
      </c>
      <c r="Q55" s="920" t="s">
        <v>44</v>
      </c>
      <c r="R55" s="85"/>
      <c r="S55" s="73"/>
      <c r="T55" s="85"/>
    </row>
    <row r="56" spans="1:20">
      <c r="A56" s="149"/>
      <c r="B56" s="149"/>
      <c r="C56" s="996"/>
      <c r="D56" s="70" t="s">
        <v>921</v>
      </c>
      <c r="E56" s="705" t="s">
        <v>38</v>
      </c>
      <c r="F56" s="705" t="s">
        <v>639</v>
      </c>
      <c r="G56" s="696" t="s">
        <v>922</v>
      </c>
      <c r="H56" s="916"/>
      <c r="I56" s="918"/>
      <c r="J56" s="916"/>
      <c r="K56" s="918"/>
      <c r="L56" s="916"/>
      <c r="M56" s="918"/>
      <c r="N56" s="916"/>
      <c r="O56" s="1037"/>
      <c r="P56" s="916"/>
      <c r="Q56" s="918"/>
      <c r="R56" s="83"/>
      <c r="S56" s="70"/>
      <c r="T56" s="83"/>
    </row>
    <row r="57" spans="1:20">
      <c r="A57" s="149"/>
      <c r="B57" s="149"/>
      <c r="C57" s="996"/>
      <c r="D57" s="94" t="s">
        <v>1367</v>
      </c>
      <c r="E57" s="684" t="s">
        <v>41</v>
      </c>
      <c r="F57" s="705"/>
      <c r="G57" s="634" t="s">
        <v>1368</v>
      </c>
      <c r="H57" s="916"/>
      <c r="I57" s="918"/>
      <c r="J57" s="916"/>
      <c r="K57" s="918"/>
      <c r="L57" s="916"/>
      <c r="M57" s="918"/>
      <c r="N57" s="916"/>
      <c r="O57" s="1037"/>
      <c r="P57" s="916"/>
      <c r="Q57" s="918"/>
      <c r="R57" s="584" t="s">
        <v>47</v>
      </c>
      <c r="S57" s="70"/>
      <c r="T57" s="83"/>
    </row>
    <row r="58" spans="1:20" ht="15.75" thickBot="1">
      <c r="A58" s="90"/>
      <c r="B58" s="90"/>
      <c r="C58" s="997"/>
      <c r="D58" s="62"/>
      <c r="E58" s="56"/>
      <c r="F58" s="278"/>
      <c r="G58" s="62"/>
      <c r="H58" s="922"/>
      <c r="I58" s="988"/>
      <c r="J58" s="922"/>
      <c r="K58" s="988"/>
      <c r="L58" s="922"/>
      <c r="M58" s="988"/>
      <c r="N58" s="922"/>
      <c r="O58" s="1040"/>
      <c r="P58" s="922"/>
      <c r="Q58" s="988"/>
      <c r="R58" s="56"/>
      <c r="S58" s="62"/>
      <c r="T58" s="56"/>
    </row>
    <row r="59" spans="1:20">
      <c r="A59" s="96"/>
      <c r="B59" s="149"/>
      <c r="C59" s="996">
        <v>12</v>
      </c>
      <c r="D59" s="991" t="s">
        <v>924</v>
      </c>
      <c r="E59" s="705" t="s">
        <v>38</v>
      </c>
      <c r="F59" s="705" t="s">
        <v>51</v>
      </c>
      <c r="G59" s="672" t="s">
        <v>925</v>
      </c>
      <c r="H59" s="916" t="s">
        <v>44</v>
      </c>
      <c r="I59" s="918" t="s">
        <v>44</v>
      </c>
      <c r="J59" s="916" t="s">
        <v>44</v>
      </c>
      <c r="K59" s="918" t="s">
        <v>44</v>
      </c>
      <c r="L59" s="916" t="s">
        <v>44</v>
      </c>
      <c r="M59" s="918" t="s">
        <v>44</v>
      </c>
      <c r="N59" s="916" t="s">
        <v>44</v>
      </c>
      <c r="O59" s="1037">
        <v>221040000</v>
      </c>
      <c r="P59" s="916" t="s">
        <v>255</v>
      </c>
      <c r="Q59" s="918" t="s">
        <v>44</v>
      </c>
      <c r="R59" s="83"/>
      <c r="S59" s="70"/>
      <c r="T59" s="83"/>
    </row>
    <row r="60" spans="1:20">
      <c r="A60" s="96"/>
      <c r="B60" s="96"/>
      <c r="C60" s="983"/>
      <c r="D60" s="992"/>
      <c r="E60" s="579" t="s">
        <v>41</v>
      </c>
      <c r="F60" s="579" t="s">
        <v>52</v>
      </c>
      <c r="G60" s="537" t="s">
        <v>926</v>
      </c>
      <c r="H60" s="917"/>
      <c r="I60" s="919"/>
      <c r="J60" s="917"/>
      <c r="K60" s="919"/>
      <c r="L60" s="917"/>
      <c r="M60" s="919"/>
      <c r="N60" s="917"/>
      <c r="O60" s="1036"/>
      <c r="P60" s="917"/>
      <c r="Q60" s="919"/>
      <c r="R60" s="84"/>
      <c r="S60" s="72"/>
      <c r="T60" s="84"/>
    </row>
    <row r="61" spans="1:20">
      <c r="A61" s="96"/>
      <c r="B61" s="96"/>
      <c r="C61" s="982">
        <v>13</v>
      </c>
      <c r="D61" s="276" t="s">
        <v>1262</v>
      </c>
      <c r="E61" s="578" t="s">
        <v>38</v>
      </c>
      <c r="F61" s="534" t="s">
        <v>1264</v>
      </c>
      <c r="G61" s="921" t="s">
        <v>58</v>
      </c>
      <c r="H61" s="916" t="s">
        <v>44</v>
      </c>
      <c r="I61" s="918" t="s">
        <v>44</v>
      </c>
      <c r="J61" s="916" t="s">
        <v>44</v>
      </c>
      <c r="K61" s="918" t="s">
        <v>44</v>
      </c>
      <c r="L61" s="916" t="s">
        <v>44</v>
      </c>
      <c r="M61" s="918" t="s">
        <v>44</v>
      </c>
      <c r="N61" s="916" t="s">
        <v>44</v>
      </c>
      <c r="O61" s="910">
        <v>86400000</v>
      </c>
      <c r="P61" s="916" t="s">
        <v>255</v>
      </c>
      <c r="Q61" s="918" t="s">
        <v>44</v>
      </c>
      <c r="R61" s="85"/>
      <c r="S61" s="73"/>
      <c r="T61" s="85"/>
    </row>
    <row r="62" spans="1:20">
      <c r="A62" s="96"/>
      <c r="B62" s="96"/>
      <c r="C62" s="983"/>
      <c r="D62" s="277" t="s">
        <v>1263</v>
      </c>
      <c r="E62" s="579" t="s">
        <v>41</v>
      </c>
      <c r="F62" s="537"/>
      <c r="G62" s="917"/>
      <c r="H62" s="917"/>
      <c r="I62" s="919"/>
      <c r="J62" s="917"/>
      <c r="K62" s="919"/>
      <c r="L62" s="917"/>
      <c r="M62" s="919"/>
      <c r="N62" s="917"/>
      <c r="O62" s="911"/>
      <c r="P62" s="917"/>
      <c r="Q62" s="919"/>
      <c r="R62" s="84"/>
      <c r="S62" s="72"/>
      <c r="T62" s="84"/>
    </row>
    <row r="63" spans="1:20" s="65" customFormat="1" ht="15.75" thickBot="1">
      <c r="A63" s="150"/>
      <c r="B63" s="150"/>
      <c r="C63" s="547"/>
      <c r="D63" s="612"/>
      <c r="E63" s="278"/>
      <c r="F63" s="535"/>
      <c r="G63" s="535"/>
      <c r="H63" s="535"/>
      <c r="I63" s="533"/>
      <c r="J63" s="535"/>
      <c r="K63" s="533"/>
      <c r="L63" s="535"/>
      <c r="M63" s="533"/>
      <c r="N63" s="535"/>
      <c r="O63" s="557"/>
      <c r="P63" s="535"/>
      <c r="Q63" s="533"/>
      <c r="R63" s="56"/>
      <c r="S63" s="62"/>
      <c r="T63" s="56"/>
    </row>
    <row r="64" spans="1:20">
      <c r="A64" s="151"/>
      <c r="B64" s="151"/>
      <c r="C64" s="989">
        <v>14</v>
      </c>
      <c r="D64" s="998" t="s">
        <v>1265</v>
      </c>
      <c r="E64" s="57" t="s">
        <v>38</v>
      </c>
      <c r="F64" s="933" t="s">
        <v>927</v>
      </c>
      <c r="G64" s="933" t="s">
        <v>552</v>
      </c>
      <c r="H64" s="933" t="s">
        <v>44</v>
      </c>
      <c r="I64" s="933" t="s">
        <v>44</v>
      </c>
      <c r="J64" s="933" t="s">
        <v>44</v>
      </c>
      <c r="K64" s="933" t="s">
        <v>44</v>
      </c>
      <c r="L64" s="933" t="s">
        <v>44</v>
      </c>
      <c r="M64" s="933" t="s">
        <v>44</v>
      </c>
      <c r="N64" s="933" t="s">
        <v>44</v>
      </c>
      <c r="O64" s="1043">
        <v>86400000</v>
      </c>
      <c r="P64" s="933" t="s">
        <v>255</v>
      </c>
      <c r="Q64" s="934" t="s">
        <v>44</v>
      </c>
      <c r="R64" s="55"/>
      <c r="S64" s="60"/>
      <c r="T64" s="55"/>
    </row>
    <row r="65" spans="1:20" ht="15.75" thickBot="1">
      <c r="A65" s="150"/>
      <c r="B65" s="150"/>
      <c r="C65" s="997"/>
      <c r="D65" s="995"/>
      <c r="E65" s="278" t="s">
        <v>41</v>
      </c>
      <c r="F65" s="922"/>
      <c r="G65" s="922"/>
      <c r="H65" s="922"/>
      <c r="I65" s="922"/>
      <c r="J65" s="922"/>
      <c r="K65" s="922"/>
      <c r="L65" s="922"/>
      <c r="M65" s="922"/>
      <c r="N65" s="922"/>
      <c r="O65" s="1051"/>
      <c r="P65" s="922"/>
      <c r="Q65" s="988"/>
      <c r="R65" s="56"/>
      <c r="S65" s="62"/>
      <c r="T65" s="56"/>
    </row>
    <row r="66" spans="1:20">
      <c r="A66" s="151"/>
      <c r="B66" s="151"/>
      <c r="C66" s="989">
        <v>15</v>
      </c>
      <c r="D66" s="998" t="s">
        <v>928</v>
      </c>
      <c r="E66" s="57" t="s">
        <v>38</v>
      </c>
      <c r="F66" s="933" t="s">
        <v>62</v>
      </c>
      <c r="G66" s="934" t="s">
        <v>929</v>
      </c>
      <c r="H66" s="933" t="s">
        <v>44</v>
      </c>
      <c r="I66" s="934" t="s">
        <v>44</v>
      </c>
      <c r="J66" s="933" t="s">
        <v>44</v>
      </c>
      <c r="K66" s="934" t="s">
        <v>44</v>
      </c>
      <c r="L66" s="933" t="s">
        <v>44</v>
      </c>
      <c r="M66" s="934" t="s">
        <v>44</v>
      </c>
      <c r="N66" s="933" t="s">
        <v>44</v>
      </c>
      <c r="O66" s="1043">
        <v>7200000</v>
      </c>
      <c r="P66" s="933" t="s">
        <v>255</v>
      </c>
      <c r="Q66" s="1047" t="s">
        <v>44</v>
      </c>
      <c r="R66" s="55"/>
      <c r="S66" s="60"/>
      <c r="T66" s="55"/>
    </row>
    <row r="67" spans="1:20">
      <c r="A67" s="96"/>
      <c r="B67" s="96"/>
      <c r="C67" s="983"/>
      <c r="D67" s="992"/>
      <c r="E67" s="579" t="s">
        <v>41</v>
      </c>
      <c r="F67" s="917"/>
      <c r="G67" s="919"/>
      <c r="H67" s="917"/>
      <c r="I67" s="919"/>
      <c r="J67" s="917"/>
      <c r="K67" s="919"/>
      <c r="L67" s="917"/>
      <c r="M67" s="919"/>
      <c r="N67" s="917"/>
      <c r="O67" s="911"/>
      <c r="P67" s="917"/>
      <c r="Q67" s="970"/>
      <c r="R67" s="84"/>
      <c r="S67" s="72"/>
      <c r="T67" s="84"/>
    </row>
    <row r="68" spans="1:20" s="65" customFormat="1">
      <c r="A68" s="96"/>
      <c r="B68" s="96"/>
      <c r="C68" s="982">
        <v>16</v>
      </c>
      <c r="D68" s="994" t="s">
        <v>1277</v>
      </c>
      <c r="E68" s="581" t="s">
        <v>38</v>
      </c>
      <c r="F68" s="921" t="s">
        <v>1275</v>
      </c>
      <c r="G68" s="569" t="s">
        <v>54</v>
      </c>
      <c r="H68" s="536"/>
      <c r="I68" s="551"/>
      <c r="J68" s="536"/>
      <c r="K68" s="551"/>
      <c r="L68" s="536"/>
      <c r="M68" s="551"/>
      <c r="N68" s="916" t="s">
        <v>44</v>
      </c>
      <c r="O68" s="910">
        <v>3000000</v>
      </c>
      <c r="P68" s="916" t="s">
        <v>255</v>
      </c>
      <c r="Q68" s="969" t="s">
        <v>44</v>
      </c>
      <c r="R68" s="83"/>
      <c r="S68" s="70"/>
      <c r="T68" s="83"/>
    </row>
    <row r="69" spans="1:20" s="65" customFormat="1">
      <c r="A69" s="96"/>
      <c r="B69" s="96"/>
      <c r="C69" s="983"/>
      <c r="D69" s="992"/>
      <c r="E69" s="579" t="s">
        <v>41</v>
      </c>
      <c r="F69" s="917"/>
      <c r="G69" s="569" t="s">
        <v>55</v>
      </c>
      <c r="H69" s="536"/>
      <c r="I69" s="536"/>
      <c r="J69" s="536"/>
      <c r="K69" s="551"/>
      <c r="L69" s="536"/>
      <c r="M69" s="551"/>
      <c r="N69" s="916"/>
      <c r="O69" s="911"/>
      <c r="P69" s="916"/>
      <c r="Q69" s="970"/>
      <c r="R69" s="83"/>
      <c r="S69" s="70"/>
      <c r="T69" s="83"/>
    </row>
    <row r="70" spans="1:20" s="65" customFormat="1" ht="15.75" thickBot="1">
      <c r="A70" s="96"/>
      <c r="B70" s="96"/>
      <c r="C70" s="982">
        <v>17</v>
      </c>
      <c r="D70" s="994" t="s">
        <v>1271</v>
      </c>
      <c r="E70" s="581" t="s">
        <v>38</v>
      </c>
      <c r="F70" s="921" t="s">
        <v>1274</v>
      </c>
      <c r="G70" s="582" t="s">
        <v>54</v>
      </c>
      <c r="H70" s="534"/>
      <c r="I70" s="965" t="s">
        <v>44</v>
      </c>
      <c r="J70" s="965" t="s">
        <v>44</v>
      </c>
      <c r="K70" s="534"/>
      <c r="L70" s="534"/>
      <c r="M70" s="534"/>
      <c r="N70" s="965" t="s">
        <v>44</v>
      </c>
      <c r="O70" s="910">
        <v>3000000</v>
      </c>
      <c r="P70" s="921" t="s">
        <v>255</v>
      </c>
      <c r="Q70" s="920" t="s">
        <v>44</v>
      </c>
      <c r="R70" s="85"/>
      <c r="S70" s="73"/>
      <c r="T70" s="85"/>
    </row>
    <row r="71" spans="1:20" s="65" customFormat="1">
      <c r="A71" s="96"/>
      <c r="B71" s="96"/>
      <c r="C71" s="983"/>
      <c r="D71" s="992"/>
      <c r="E71" s="579" t="s">
        <v>41</v>
      </c>
      <c r="F71" s="917"/>
      <c r="G71" s="583" t="s">
        <v>55</v>
      </c>
      <c r="H71" s="537"/>
      <c r="I71" s="966"/>
      <c r="J71" s="966"/>
      <c r="K71" s="537"/>
      <c r="L71" s="537"/>
      <c r="M71" s="537"/>
      <c r="N71" s="966"/>
      <c r="O71" s="911"/>
      <c r="P71" s="917"/>
      <c r="Q71" s="919"/>
      <c r="R71" s="84"/>
      <c r="S71" s="72"/>
      <c r="T71" s="84"/>
    </row>
    <row r="72" spans="1:20" s="65" customFormat="1">
      <c r="A72" s="96"/>
      <c r="B72" s="96"/>
      <c r="C72" s="982">
        <v>18</v>
      </c>
      <c r="D72" s="1078" t="s">
        <v>1369</v>
      </c>
      <c r="E72" s="578" t="s">
        <v>38</v>
      </c>
      <c r="F72" s="916" t="s">
        <v>1273</v>
      </c>
      <c r="G72" s="921" t="s">
        <v>1276</v>
      </c>
      <c r="H72" s="536"/>
      <c r="I72" s="918" t="s">
        <v>44</v>
      </c>
      <c r="J72" s="536"/>
      <c r="K72" s="551"/>
      <c r="L72" s="536"/>
      <c r="M72" s="551"/>
      <c r="N72" s="536"/>
      <c r="O72" s="910">
        <v>7000000</v>
      </c>
      <c r="P72" s="921" t="s">
        <v>255</v>
      </c>
      <c r="Q72" s="921" t="s">
        <v>44</v>
      </c>
      <c r="R72" s="85"/>
      <c r="S72" s="73"/>
      <c r="T72" s="85"/>
    </row>
    <row r="73" spans="1:20" s="65" customFormat="1">
      <c r="A73" s="96"/>
      <c r="B73" s="96"/>
      <c r="C73" s="983"/>
      <c r="D73" s="992"/>
      <c r="E73" s="579" t="s">
        <v>41</v>
      </c>
      <c r="F73" s="917"/>
      <c r="G73" s="917"/>
      <c r="H73" s="537"/>
      <c r="I73" s="919"/>
      <c r="J73" s="537"/>
      <c r="K73" s="538"/>
      <c r="L73" s="537"/>
      <c r="M73" s="538"/>
      <c r="N73" s="537"/>
      <c r="O73" s="911"/>
      <c r="P73" s="917"/>
      <c r="Q73" s="917"/>
      <c r="R73" s="84"/>
      <c r="S73" s="72"/>
      <c r="T73" s="84"/>
    </row>
    <row r="74" spans="1:20" ht="15.75">
      <c r="A74" s="274">
        <v>1.2</v>
      </c>
      <c r="B74" s="217" t="s">
        <v>616</v>
      </c>
      <c r="C74" s="982">
        <v>1</v>
      </c>
      <c r="D74" s="994" t="s">
        <v>930</v>
      </c>
      <c r="E74" s="581" t="s">
        <v>38</v>
      </c>
      <c r="F74" s="916" t="s">
        <v>53</v>
      </c>
      <c r="G74" s="569" t="s">
        <v>54</v>
      </c>
      <c r="H74" s="916" t="s">
        <v>44</v>
      </c>
      <c r="I74" s="918" t="s">
        <v>44</v>
      </c>
      <c r="J74" s="916" t="s">
        <v>44</v>
      </c>
      <c r="K74" s="918" t="s">
        <v>44</v>
      </c>
      <c r="L74" s="916" t="s">
        <v>44</v>
      </c>
      <c r="M74" s="918" t="s">
        <v>44</v>
      </c>
      <c r="N74" s="916" t="s">
        <v>44</v>
      </c>
      <c r="O74" s="1072">
        <v>60000000</v>
      </c>
      <c r="P74" s="916" t="s">
        <v>255</v>
      </c>
      <c r="Q74" s="969" t="s">
        <v>44</v>
      </c>
      <c r="R74" s="83"/>
      <c r="S74" s="70"/>
      <c r="T74" s="83"/>
    </row>
    <row r="75" spans="1:20" ht="15.75">
      <c r="A75" s="179"/>
      <c r="B75" s="217" t="s">
        <v>1075</v>
      </c>
      <c r="C75" s="983"/>
      <c r="D75" s="992"/>
      <c r="E75" s="579" t="s">
        <v>41</v>
      </c>
      <c r="F75" s="916"/>
      <c r="G75" s="569" t="s">
        <v>55</v>
      </c>
      <c r="H75" s="917"/>
      <c r="I75" s="919"/>
      <c r="J75" s="917"/>
      <c r="K75" s="919"/>
      <c r="L75" s="917"/>
      <c r="M75" s="919"/>
      <c r="N75" s="917"/>
      <c r="O75" s="1073"/>
      <c r="P75" s="916"/>
      <c r="Q75" s="970"/>
      <c r="R75" s="83"/>
      <c r="S75" s="70"/>
      <c r="T75" s="83"/>
    </row>
    <row r="76" spans="1:20">
      <c r="A76" s="149"/>
      <c r="B76" s="149"/>
      <c r="C76" s="982">
        <v>2</v>
      </c>
      <c r="D76" s="994" t="s">
        <v>931</v>
      </c>
      <c r="E76" s="578" t="s">
        <v>38</v>
      </c>
      <c r="F76" s="921" t="s">
        <v>53</v>
      </c>
      <c r="G76" s="582" t="s">
        <v>54</v>
      </c>
      <c r="H76" s="921" t="s">
        <v>44</v>
      </c>
      <c r="I76" s="920" t="s">
        <v>44</v>
      </c>
      <c r="J76" s="921" t="s">
        <v>44</v>
      </c>
      <c r="K76" s="920" t="s">
        <v>44</v>
      </c>
      <c r="L76" s="921" t="s">
        <v>44</v>
      </c>
      <c r="M76" s="920" t="s">
        <v>44</v>
      </c>
      <c r="N76" s="921" t="s">
        <v>44</v>
      </c>
      <c r="O76" s="1035">
        <v>9600000</v>
      </c>
      <c r="P76" s="921" t="s">
        <v>255</v>
      </c>
      <c r="Q76" s="920" t="s">
        <v>44</v>
      </c>
      <c r="R76" s="85"/>
      <c r="S76" s="73"/>
      <c r="T76" s="85"/>
    </row>
    <row r="77" spans="1:20">
      <c r="A77" s="96"/>
      <c r="B77" s="96"/>
      <c r="C77" s="983"/>
      <c r="D77" s="992"/>
      <c r="E77" s="579" t="s">
        <v>41</v>
      </c>
      <c r="F77" s="917"/>
      <c r="G77" s="583" t="s">
        <v>55</v>
      </c>
      <c r="H77" s="917"/>
      <c r="I77" s="919"/>
      <c r="J77" s="917"/>
      <c r="K77" s="919"/>
      <c r="L77" s="917"/>
      <c r="M77" s="919"/>
      <c r="N77" s="917"/>
      <c r="O77" s="1036"/>
      <c r="P77" s="917"/>
      <c r="Q77" s="919"/>
      <c r="R77" s="84"/>
      <c r="S77" s="72"/>
      <c r="T77" s="84"/>
    </row>
    <row r="78" spans="1:20">
      <c r="A78" s="96"/>
      <c r="B78" s="96"/>
      <c r="C78" s="982">
        <v>3</v>
      </c>
      <c r="D78" s="994" t="s">
        <v>932</v>
      </c>
      <c r="E78" s="578" t="s">
        <v>38</v>
      </c>
      <c r="F78" s="578" t="s">
        <v>933</v>
      </c>
      <c r="G78" s="582" t="s">
        <v>56</v>
      </c>
      <c r="H78" s="921" t="s">
        <v>44</v>
      </c>
      <c r="I78" s="921" t="s">
        <v>44</v>
      </c>
      <c r="J78" s="921"/>
      <c r="K78" s="921" t="s">
        <v>44</v>
      </c>
      <c r="L78" s="921"/>
      <c r="M78" s="921" t="s">
        <v>44</v>
      </c>
      <c r="N78" s="921"/>
      <c r="O78" s="1045">
        <v>36000000</v>
      </c>
      <c r="P78" s="921" t="s">
        <v>255</v>
      </c>
      <c r="Q78" s="921" t="s">
        <v>44</v>
      </c>
      <c r="R78" s="121"/>
      <c r="S78" s="121"/>
      <c r="T78" s="85"/>
    </row>
    <row r="79" spans="1:20">
      <c r="A79" s="149"/>
      <c r="B79" s="149"/>
      <c r="C79" s="983"/>
      <c r="D79" s="992"/>
      <c r="E79" s="579" t="s">
        <v>41</v>
      </c>
      <c r="F79" s="579" t="s">
        <v>934</v>
      </c>
      <c r="G79" s="583" t="s">
        <v>38</v>
      </c>
      <c r="H79" s="917"/>
      <c r="I79" s="917"/>
      <c r="J79" s="917"/>
      <c r="K79" s="917"/>
      <c r="L79" s="917"/>
      <c r="M79" s="917"/>
      <c r="N79" s="917"/>
      <c r="O79" s="1046"/>
      <c r="P79" s="917"/>
      <c r="Q79" s="917"/>
      <c r="R79" s="84"/>
      <c r="S79" s="84"/>
      <c r="T79" s="84"/>
    </row>
    <row r="80" spans="1:20">
      <c r="A80" s="149"/>
      <c r="B80" s="149"/>
      <c r="C80" s="982">
        <v>4</v>
      </c>
      <c r="D80" s="994" t="s">
        <v>935</v>
      </c>
      <c r="E80" s="578" t="s">
        <v>38</v>
      </c>
      <c r="F80" s="921" t="s">
        <v>57</v>
      </c>
      <c r="G80" s="920" t="s">
        <v>58</v>
      </c>
      <c r="H80" s="921" t="s">
        <v>44</v>
      </c>
      <c r="I80" s="920" t="s">
        <v>44</v>
      </c>
      <c r="J80" s="921" t="s">
        <v>44</v>
      </c>
      <c r="K80" s="920" t="s">
        <v>44</v>
      </c>
      <c r="L80" s="921" t="s">
        <v>44</v>
      </c>
      <c r="M80" s="920" t="s">
        <v>44</v>
      </c>
      <c r="N80" s="921" t="s">
        <v>44</v>
      </c>
      <c r="O80" s="1035">
        <v>12000000</v>
      </c>
      <c r="P80" s="921" t="s">
        <v>255</v>
      </c>
      <c r="Q80" s="925" t="s">
        <v>44</v>
      </c>
      <c r="R80" s="85"/>
      <c r="S80" s="73"/>
      <c r="T80" s="85"/>
    </row>
    <row r="81" spans="1:20">
      <c r="A81" s="149"/>
      <c r="B81" s="149"/>
      <c r="C81" s="983"/>
      <c r="D81" s="992"/>
      <c r="E81" s="579" t="s">
        <v>41</v>
      </c>
      <c r="F81" s="917"/>
      <c r="G81" s="919"/>
      <c r="H81" s="917"/>
      <c r="I81" s="919"/>
      <c r="J81" s="917"/>
      <c r="K81" s="919"/>
      <c r="L81" s="917"/>
      <c r="M81" s="919"/>
      <c r="N81" s="917"/>
      <c r="O81" s="1036"/>
      <c r="P81" s="917"/>
      <c r="Q81" s="970"/>
      <c r="R81" s="84"/>
      <c r="S81" s="72"/>
      <c r="T81" s="84"/>
    </row>
    <row r="82" spans="1:20">
      <c r="A82" s="149"/>
      <c r="B82" s="149"/>
      <c r="C82" s="982">
        <v>5</v>
      </c>
      <c r="D82" s="994" t="s">
        <v>936</v>
      </c>
      <c r="E82" s="578" t="s">
        <v>38</v>
      </c>
      <c r="F82" s="921" t="s">
        <v>641</v>
      </c>
      <c r="G82" s="582" t="s">
        <v>59</v>
      </c>
      <c r="H82" s="921" t="s">
        <v>44</v>
      </c>
      <c r="I82" s="920" t="s">
        <v>44</v>
      </c>
      <c r="J82" s="921" t="s">
        <v>44</v>
      </c>
      <c r="K82" s="920" t="s">
        <v>44</v>
      </c>
      <c r="L82" s="921" t="s">
        <v>44</v>
      </c>
      <c r="M82" s="920" t="s">
        <v>44</v>
      </c>
      <c r="N82" s="921" t="s">
        <v>44</v>
      </c>
      <c r="O82" s="1035">
        <v>420000000</v>
      </c>
      <c r="P82" s="921" t="s">
        <v>255</v>
      </c>
      <c r="Q82" s="920" t="s">
        <v>44</v>
      </c>
      <c r="R82" s="85"/>
      <c r="S82" s="73"/>
      <c r="T82" s="85"/>
    </row>
    <row r="83" spans="1:20">
      <c r="A83" s="149"/>
      <c r="B83" s="149"/>
      <c r="C83" s="983"/>
      <c r="D83" s="992"/>
      <c r="E83" s="579" t="s">
        <v>41</v>
      </c>
      <c r="F83" s="917"/>
      <c r="G83" s="583" t="s">
        <v>937</v>
      </c>
      <c r="H83" s="917"/>
      <c r="I83" s="919"/>
      <c r="J83" s="917"/>
      <c r="K83" s="919"/>
      <c r="L83" s="917"/>
      <c r="M83" s="919"/>
      <c r="N83" s="917"/>
      <c r="O83" s="1036"/>
      <c r="P83" s="917"/>
      <c r="Q83" s="919"/>
      <c r="R83" s="84"/>
      <c r="S83" s="72"/>
      <c r="T83" s="84"/>
    </row>
    <row r="84" spans="1:20">
      <c r="A84" s="149"/>
      <c r="B84" s="149"/>
      <c r="C84" s="982">
        <v>6</v>
      </c>
      <c r="D84" s="994" t="s">
        <v>938</v>
      </c>
      <c r="E84" s="578" t="s">
        <v>38</v>
      </c>
      <c r="F84" s="921" t="s">
        <v>53</v>
      </c>
      <c r="G84" s="578" t="s">
        <v>54</v>
      </c>
      <c r="H84" s="921" t="s">
        <v>44</v>
      </c>
      <c r="I84" s="921" t="s">
        <v>44</v>
      </c>
      <c r="J84" s="921" t="s">
        <v>44</v>
      </c>
      <c r="K84" s="921" t="s">
        <v>44</v>
      </c>
      <c r="L84" s="921" t="s">
        <v>44</v>
      </c>
      <c r="M84" s="921" t="s">
        <v>44</v>
      </c>
      <c r="N84" s="921" t="s">
        <v>44</v>
      </c>
      <c r="O84" s="910">
        <v>24000000</v>
      </c>
      <c r="P84" s="921" t="s">
        <v>255</v>
      </c>
      <c r="Q84" s="921" t="s">
        <v>44</v>
      </c>
      <c r="R84" s="85"/>
      <c r="S84" s="73"/>
      <c r="T84" s="85"/>
    </row>
    <row r="85" spans="1:20">
      <c r="A85" s="149"/>
      <c r="B85" s="149"/>
      <c r="C85" s="983"/>
      <c r="D85" s="992"/>
      <c r="E85" s="579" t="s">
        <v>41</v>
      </c>
      <c r="F85" s="917"/>
      <c r="G85" s="279" t="s">
        <v>55</v>
      </c>
      <c r="H85" s="917"/>
      <c r="I85" s="917"/>
      <c r="J85" s="917"/>
      <c r="K85" s="917"/>
      <c r="L85" s="917"/>
      <c r="M85" s="917"/>
      <c r="N85" s="917"/>
      <c r="O85" s="911"/>
      <c r="P85" s="917"/>
      <c r="Q85" s="917"/>
      <c r="R85" s="84"/>
      <c r="S85" s="72"/>
      <c r="T85" s="84"/>
    </row>
    <row r="86" spans="1:20">
      <c r="A86" s="149"/>
      <c r="B86" s="149"/>
      <c r="C86" s="982">
        <v>7</v>
      </c>
      <c r="D86" s="994" t="s">
        <v>939</v>
      </c>
      <c r="E86" s="578" t="s">
        <v>38</v>
      </c>
      <c r="F86" s="921" t="s">
        <v>53</v>
      </c>
      <c r="G86" s="582" t="s">
        <v>54</v>
      </c>
      <c r="H86" s="921" t="s">
        <v>44</v>
      </c>
      <c r="I86" s="920" t="s">
        <v>44</v>
      </c>
      <c r="J86" s="921" t="s">
        <v>44</v>
      </c>
      <c r="K86" s="920" t="s">
        <v>44</v>
      </c>
      <c r="L86" s="921" t="s">
        <v>44</v>
      </c>
      <c r="M86" s="920" t="s">
        <v>44</v>
      </c>
      <c r="N86" s="921" t="s">
        <v>44</v>
      </c>
      <c r="O86" s="1035">
        <v>45000000</v>
      </c>
      <c r="P86" s="921" t="s">
        <v>255</v>
      </c>
      <c r="Q86" s="925" t="s">
        <v>44</v>
      </c>
      <c r="R86" s="85"/>
      <c r="S86" s="73"/>
      <c r="T86" s="85"/>
    </row>
    <row r="87" spans="1:20">
      <c r="A87" s="149"/>
      <c r="B87" s="149"/>
      <c r="C87" s="983"/>
      <c r="D87" s="992"/>
      <c r="E87" s="579" t="s">
        <v>41</v>
      </c>
      <c r="F87" s="917"/>
      <c r="G87" s="583" t="s">
        <v>55</v>
      </c>
      <c r="H87" s="917"/>
      <c r="I87" s="919"/>
      <c r="J87" s="917"/>
      <c r="K87" s="919"/>
      <c r="L87" s="917"/>
      <c r="M87" s="919"/>
      <c r="N87" s="917"/>
      <c r="O87" s="1036"/>
      <c r="P87" s="917"/>
      <c r="Q87" s="970"/>
      <c r="R87" s="84"/>
      <c r="S87" s="72"/>
      <c r="T87" s="84"/>
    </row>
    <row r="88" spans="1:20">
      <c r="A88" s="149"/>
      <c r="B88" s="149"/>
      <c r="C88" s="982">
        <v>8</v>
      </c>
      <c r="D88" s="994" t="s">
        <v>940</v>
      </c>
      <c r="E88" s="578" t="s">
        <v>38</v>
      </c>
      <c r="F88" s="921" t="s">
        <v>53</v>
      </c>
      <c r="G88" s="582" t="s">
        <v>54</v>
      </c>
      <c r="H88" s="921" t="s">
        <v>44</v>
      </c>
      <c r="I88" s="920" t="s">
        <v>44</v>
      </c>
      <c r="J88" s="921" t="s">
        <v>44</v>
      </c>
      <c r="K88" s="920" t="s">
        <v>44</v>
      </c>
      <c r="L88" s="921" t="s">
        <v>44</v>
      </c>
      <c r="M88" s="920" t="s">
        <v>44</v>
      </c>
      <c r="N88" s="921" t="s">
        <v>44</v>
      </c>
      <c r="O88" s="1035">
        <v>60000000</v>
      </c>
      <c r="P88" s="921" t="s">
        <v>255</v>
      </c>
      <c r="Q88" s="925" t="s">
        <v>44</v>
      </c>
      <c r="R88" s="83"/>
      <c r="S88" s="70"/>
      <c r="T88" s="83"/>
    </row>
    <row r="89" spans="1:20" ht="14.25" customHeight="1">
      <c r="A89" s="149"/>
      <c r="B89" s="149"/>
      <c r="C89" s="983"/>
      <c r="D89" s="992"/>
      <c r="E89" s="579" t="s">
        <v>41</v>
      </c>
      <c r="F89" s="917"/>
      <c r="G89" s="583" t="s">
        <v>60</v>
      </c>
      <c r="H89" s="917"/>
      <c r="I89" s="919"/>
      <c r="J89" s="917"/>
      <c r="K89" s="919"/>
      <c r="L89" s="917"/>
      <c r="M89" s="919"/>
      <c r="N89" s="917"/>
      <c r="O89" s="1036"/>
      <c r="P89" s="917"/>
      <c r="Q89" s="970"/>
      <c r="R89" s="84"/>
      <c r="S89" s="72"/>
      <c r="T89" s="84"/>
    </row>
    <row r="90" spans="1:20">
      <c r="A90" s="149"/>
      <c r="B90" s="149"/>
      <c r="C90" s="982">
        <v>9</v>
      </c>
      <c r="D90" s="994" t="s">
        <v>941</v>
      </c>
      <c r="E90" s="578" t="s">
        <v>38</v>
      </c>
      <c r="F90" s="921" t="s">
        <v>57</v>
      </c>
      <c r="G90" s="582" t="s">
        <v>40</v>
      </c>
      <c r="H90" s="921" t="s">
        <v>44</v>
      </c>
      <c r="I90" s="920" t="s">
        <v>44</v>
      </c>
      <c r="J90" s="921" t="s">
        <v>44</v>
      </c>
      <c r="K90" s="920" t="s">
        <v>44</v>
      </c>
      <c r="L90" s="921" t="s">
        <v>44</v>
      </c>
      <c r="M90" s="920" t="s">
        <v>44</v>
      </c>
      <c r="N90" s="921" t="s">
        <v>44</v>
      </c>
      <c r="O90" s="1035">
        <v>16080000</v>
      </c>
      <c r="P90" s="921" t="s">
        <v>255</v>
      </c>
      <c r="Q90" s="925" t="s">
        <v>44</v>
      </c>
      <c r="R90" s="85"/>
      <c r="S90" s="73"/>
      <c r="T90" s="85"/>
    </row>
    <row r="91" spans="1:20" ht="14.25" customHeight="1">
      <c r="A91" s="149"/>
      <c r="B91" s="149"/>
      <c r="C91" s="983"/>
      <c r="D91" s="992"/>
      <c r="E91" s="579" t="s">
        <v>41</v>
      </c>
      <c r="F91" s="917"/>
      <c r="G91" s="583" t="s">
        <v>61</v>
      </c>
      <c r="H91" s="917"/>
      <c r="I91" s="919"/>
      <c r="J91" s="917"/>
      <c r="K91" s="919"/>
      <c r="L91" s="917"/>
      <c r="M91" s="919"/>
      <c r="N91" s="917"/>
      <c r="O91" s="1036"/>
      <c r="P91" s="917"/>
      <c r="Q91" s="970"/>
      <c r="R91" s="84"/>
      <c r="S91" s="72"/>
      <c r="T91" s="84"/>
    </row>
    <row r="92" spans="1:20">
      <c r="A92" s="149"/>
      <c r="B92" s="149"/>
      <c r="C92" s="982">
        <v>10</v>
      </c>
      <c r="D92" s="994" t="s">
        <v>942</v>
      </c>
      <c r="E92" s="578" t="s">
        <v>38</v>
      </c>
      <c r="F92" s="921" t="s">
        <v>53</v>
      </c>
      <c r="G92" s="582" t="s">
        <v>54</v>
      </c>
      <c r="H92" s="921" t="s">
        <v>44</v>
      </c>
      <c r="I92" s="920" t="s">
        <v>44</v>
      </c>
      <c r="J92" s="921" t="s">
        <v>44</v>
      </c>
      <c r="K92" s="920" t="s">
        <v>44</v>
      </c>
      <c r="L92" s="921" t="s">
        <v>44</v>
      </c>
      <c r="M92" s="920" t="s">
        <v>44</v>
      </c>
      <c r="N92" s="921" t="s">
        <v>44</v>
      </c>
      <c r="O92" s="1035">
        <v>42000000</v>
      </c>
      <c r="P92" s="921" t="s">
        <v>255</v>
      </c>
      <c r="Q92" s="925" t="s">
        <v>44</v>
      </c>
      <c r="R92" s="85"/>
      <c r="S92" s="73"/>
      <c r="T92" s="85"/>
    </row>
    <row r="93" spans="1:20" ht="12" customHeight="1">
      <c r="A93" s="149"/>
      <c r="B93" s="149"/>
      <c r="C93" s="983"/>
      <c r="D93" s="992"/>
      <c r="E93" s="579" t="s">
        <v>41</v>
      </c>
      <c r="F93" s="917"/>
      <c r="G93" s="583" t="s">
        <v>55</v>
      </c>
      <c r="H93" s="917"/>
      <c r="I93" s="919"/>
      <c r="J93" s="917"/>
      <c r="K93" s="919"/>
      <c r="L93" s="917"/>
      <c r="M93" s="919"/>
      <c r="N93" s="917"/>
      <c r="O93" s="1036"/>
      <c r="P93" s="917"/>
      <c r="Q93" s="970"/>
      <c r="R93" s="84"/>
      <c r="S93" s="72"/>
      <c r="T93" s="84"/>
    </row>
    <row r="94" spans="1:20">
      <c r="A94" s="149"/>
      <c r="B94" s="149"/>
      <c r="C94" s="982">
        <v>11</v>
      </c>
      <c r="D94" s="994" t="s">
        <v>943</v>
      </c>
      <c r="E94" s="578" t="s">
        <v>38</v>
      </c>
      <c r="F94" s="921" t="s">
        <v>53</v>
      </c>
      <c r="G94" s="582" t="s">
        <v>54</v>
      </c>
      <c r="H94" s="921" t="s">
        <v>44</v>
      </c>
      <c r="I94" s="920" t="s">
        <v>44</v>
      </c>
      <c r="J94" s="921" t="s">
        <v>44</v>
      </c>
      <c r="K94" s="920" t="s">
        <v>44</v>
      </c>
      <c r="L94" s="921" t="s">
        <v>44</v>
      </c>
      <c r="M94" s="920" t="s">
        <v>44</v>
      </c>
      <c r="N94" s="921" t="s">
        <v>44</v>
      </c>
      <c r="O94" s="1035">
        <v>16800000</v>
      </c>
      <c r="P94" s="921" t="s">
        <v>255</v>
      </c>
      <c r="Q94" s="925" t="s">
        <v>44</v>
      </c>
      <c r="R94" s="85"/>
      <c r="S94" s="73"/>
      <c r="T94" s="85"/>
    </row>
    <row r="95" spans="1:20" ht="12" customHeight="1">
      <c r="A95" s="149"/>
      <c r="B95" s="149"/>
      <c r="C95" s="983"/>
      <c r="D95" s="992"/>
      <c r="E95" s="579" t="s">
        <v>41</v>
      </c>
      <c r="F95" s="917"/>
      <c r="G95" s="583" t="s">
        <v>55</v>
      </c>
      <c r="H95" s="917"/>
      <c r="I95" s="919"/>
      <c r="J95" s="917"/>
      <c r="K95" s="919"/>
      <c r="L95" s="917"/>
      <c r="M95" s="919"/>
      <c r="N95" s="917"/>
      <c r="O95" s="1036"/>
      <c r="P95" s="917"/>
      <c r="Q95" s="970"/>
      <c r="R95" s="84"/>
      <c r="S95" s="72"/>
      <c r="T95" s="84"/>
    </row>
    <row r="96" spans="1:20">
      <c r="A96" s="149"/>
      <c r="B96" s="149"/>
      <c r="C96" s="982">
        <v>12</v>
      </c>
      <c r="D96" s="994" t="s">
        <v>944</v>
      </c>
      <c r="E96" s="578" t="s">
        <v>38</v>
      </c>
      <c r="F96" s="921" t="s">
        <v>945</v>
      </c>
      <c r="G96" s="920" t="s">
        <v>59</v>
      </c>
      <c r="H96" s="921" t="s">
        <v>44</v>
      </c>
      <c r="I96" s="920" t="s">
        <v>44</v>
      </c>
      <c r="J96" s="921" t="s">
        <v>44</v>
      </c>
      <c r="K96" s="920" t="s">
        <v>44</v>
      </c>
      <c r="L96" s="921" t="s">
        <v>44</v>
      </c>
      <c r="M96" s="920" t="s">
        <v>44</v>
      </c>
      <c r="N96" s="921" t="s">
        <v>44</v>
      </c>
      <c r="O96" s="1035">
        <v>63000000</v>
      </c>
      <c r="P96" s="921" t="s">
        <v>255</v>
      </c>
      <c r="Q96" s="925" t="s">
        <v>44</v>
      </c>
      <c r="R96" s="85"/>
      <c r="S96" s="73"/>
      <c r="T96" s="85"/>
    </row>
    <row r="97" spans="1:33">
      <c r="A97" s="149"/>
      <c r="B97" s="149"/>
      <c r="C97" s="983"/>
      <c r="D97" s="992"/>
      <c r="E97" s="579" t="s">
        <v>41</v>
      </c>
      <c r="F97" s="917"/>
      <c r="G97" s="919"/>
      <c r="H97" s="917"/>
      <c r="I97" s="919"/>
      <c r="J97" s="917"/>
      <c r="K97" s="919"/>
      <c r="L97" s="917"/>
      <c r="M97" s="919"/>
      <c r="N97" s="917"/>
      <c r="O97" s="1036"/>
      <c r="P97" s="917"/>
      <c r="Q97" s="970"/>
      <c r="R97" s="84"/>
      <c r="S97" s="72"/>
      <c r="T97" s="84"/>
    </row>
    <row r="98" spans="1:33">
      <c r="A98" s="149"/>
      <c r="B98" s="149"/>
      <c r="C98" s="982">
        <v>13</v>
      </c>
      <c r="D98" s="1078" t="s">
        <v>1341</v>
      </c>
      <c r="E98" s="847" t="s">
        <v>38</v>
      </c>
      <c r="F98" s="908" t="s">
        <v>1342</v>
      </c>
      <c r="G98" s="920" t="s">
        <v>64</v>
      </c>
      <c r="H98" s="921" t="s">
        <v>44</v>
      </c>
      <c r="I98" s="920" t="s">
        <v>44</v>
      </c>
      <c r="J98" s="921" t="s">
        <v>44</v>
      </c>
      <c r="K98" s="920" t="s">
        <v>44</v>
      </c>
      <c r="L98" s="921" t="s">
        <v>44</v>
      </c>
      <c r="M98" s="920" t="s">
        <v>44</v>
      </c>
      <c r="N98" s="921" t="s">
        <v>44</v>
      </c>
      <c r="O98" s="1035">
        <v>18000000</v>
      </c>
      <c r="P98" s="921" t="s">
        <v>255</v>
      </c>
      <c r="Q98" s="925" t="s">
        <v>44</v>
      </c>
      <c r="R98" s="85"/>
      <c r="S98" s="73"/>
      <c r="T98" s="85"/>
    </row>
    <row r="99" spans="1:33" ht="15.75" thickBot="1">
      <c r="A99" s="90"/>
      <c r="B99" s="90"/>
      <c r="C99" s="997"/>
      <c r="D99" s="995"/>
      <c r="E99" s="278" t="s">
        <v>41</v>
      </c>
      <c r="F99" s="922"/>
      <c r="G99" s="988"/>
      <c r="H99" s="922"/>
      <c r="I99" s="988"/>
      <c r="J99" s="922"/>
      <c r="K99" s="988"/>
      <c r="L99" s="922"/>
      <c r="M99" s="988"/>
      <c r="N99" s="922"/>
      <c r="O99" s="1040"/>
      <c r="P99" s="922"/>
      <c r="Q99" s="926"/>
      <c r="R99" s="56"/>
      <c r="S99" s="62"/>
      <c r="T99" s="56"/>
    </row>
    <row r="100" spans="1:33">
      <c r="A100" s="149"/>
      <c r="B100" s="149"/>
      <c r="C100" s="996">
        <v>14</v>
      </c>
      <c r="D100" s="991" t="s">
        <v>1252</v>
      </c>
      <c r="E100" s="850" t="s">
        <v>38</v>
      </c>
      <c r="F100" s="916" t="s">
        <v>65</v>
      </c>
      <c r="G100" s="841" t="s">
        <v>54</v>
      </c>
      <c r="H100" s="916"/>
      <c r="I100" s="918" t="s">
        <v>44</v>
      </c>
      <c r="J100" s="916"/>
      <c r="K100" s="918"/>
      <c r="L100" s="987" t="s">
        <v>44</v>
      </c>
      <c r="M100" s="918"/>
      <c r="N100" s="916"/>
      <c r="O100" s="1037">
        <v>3000000</v>
      </c>
      <c r="P100" s="916" t="s">
        <v>255</v>
      </c>
      <c r="Q100" s="969" t="s">
        <v>44</v>
      </c>
      <c r="R100" s="83"/>
      <c r="S100" s="70"/>
      <c r="T100" s="83"/>
    </row>
    <row r="101" spans="1:33">
      <c r="A101" s="149"/>
      <c r="B101" s="149"/>
      <c r="C101" s="983"/>
      <c r="D101" s="992"/>
      <c r="E101" s="579" t="s">
        <v>41</v>
      </c>
      <c r="F101" s="917"/>
      <c r="G101" s="583" t="s">
        <v>55</v>
      </c>
      <c r="H101" s="917"/>
      <c r="I101" s="919"/>
      <c r="J101" s="917"/>
      <c r="K101" s="919"/>
      <c r="L101" s="917"/>
      <c r="M101" s="919"/>
      <c r="N101" s="917"/>
      <c r="O101" s="1036"/>
      <c r="P101" s="917"/>
      <c r="Q101" s="970"/>
      <c r="R101" s="84"/>
      <c r="S101" s="72"/>
      <c r="T101" s="84"/>
    </row>
    <row r="102" spans="1:33">
      <c r="A102" s="149"/>
      <c r="B102" s="149"/>
      <c r="C102" s="982">
        <v>15</v>
      </c>
      <c r="D102" s="994" t="s">
        <v>946</v>
      </c>
      <c r="E102" s="578" t="s">
        <v>38</v>
      </c>
      <c r="F102" s="578" t="s">
        <v>67</v>
      </c>
      <c r="G102" s="582" t="s">
        <v>40</v>
      </c>
      <c r="H102" s="921" t="s">
        <v>44</v>
      </c>
      <c r="I102" s="920" t="s">
        <v>44</v>
      </c>
      <c r="J102" s="921" t="s">
        <v>44</v>
      </c>
      <c r="K102" s="920" t="s">
        <v>44</v>
      </c>
      <c r="L102" s="921" t="s">
        <v>44</v>
      </c>
      <c r="M102" s="920" t="s">
        <v>44</v>
      </c>
      <c r="N102" s="921" t="s">
        <v>44</v>
      </c>
      <c r="O102" s="1035">
        <v>43200000</v>
      </c>
      <c r="P102" s="921" t="s">
        <v>255</v>
      </c>
      <c r="Q102" s="925" t="s">
        <v>44</v>
      </c>
      <c r="R102" s="85"/>
      <c r="S102" s="73"/>
      <c r="T102" s="85"/>
    </row>
    <row r="103" spans="1:33" ht="9.75" customHeight="1">
      <c r="A103" s="149"/>
      <c r="B103" s="149"/>
      <c r="C103" s="996"/>
      <c r="D103" s="991"/>
      <c r="E103" s="581" t="s">
        <v>41</v>
      </c>
      <c r="F103" s="581" t="s">
        <v>68</v>
      </c>
      <c r="G103" s="551" t="s">
        <v>69</v>
      </c>
      <c r="H103" s="916"/>
      <c r="I103" s="918"/>
      <c r="J103" s="916"/>
      <c r="K103" s="918"/>
      <c r="L103" s="916"/>
      <c r="M103" s="918"/>
      <c r="N103" s="916"/>
      <c r="O103" s="1037"/>
      <c r="P103" s="916"/>
      <c r="Q103" s="969"/>
      <c r="R103" s="83"/>
      <c r="S103" s="70"/>
      <c r="T103" s="83"/>
    </row>
    <row r="104" spans="1:33" ht="12" customHeight="1">
      <c r="A104" s="149"/>
      <c r="B104" s="149"/>
      <c r="C104" s="983"/>
      <c r="D104" s="992"/>
      <c r="E104" s="84"/>
      <c r="F104" s="579" t="s">
        <v>70</v>
      </c>
      <c r="G104" s="72"/>
      <c r="H104" s="917"/>
      <c r="I104" s="919"/>
      <c r="J104" s="917"/>
      <c r="K104" s="919"/>
      <c r="L104" s="917"/>
      <c r="M104" s="919"/>
      <c r="N104" s="917"/>
      <c r="O104" s="1036"/>
      <c r="P104" s="917"/>
      <c r="Q104" s="970"/>
      <c r="R104" s="84"/>
      <c r="S104" s="72"/>
      <c r="T104" s="84"/>
    </row>
    <row r="105" spans="1:33" ht="15.75">
      <c r="A105" s="274">
        <v>1.3</v>
      </c>
      <c r="B105" s="217" t="s">
        <v>947</v>
      </c>
      <c r="C105" s="540">
        <v>1</v>
      </c>
      <c r="D105" s="542" t="s">
        <v>948</v>
      </c>
      <c r="E105" s="280"/>
      <c r="F105" s="579" t="s">
        <v>949</v>
      </c>
      <c r="G105" s="534" t="s">
        <v>463</v>
      </c>
      <c r="H105" s="579" t="s">
        <v>44</v>
      </c>
      <c r="I105" s="579" t="s">
        <v>44</v>
      </c>
      <c r="J105" s="579"/>
      <c r="K105" s="579"/>
      <c r="L105" s="579"/>
      <c r="M105" s="579"/>
      <c r="N105" s="579"/>
      <c r="O105" s="281">
        <v>26700000</v>
      </c>
      <c r="P105" s="534" t="s">
        <v>255</v>
      </c>
      <c r="Q105" s="534" t="s">
        <v>44</v>
      </c>
      <c r="R105" s="84"/>
      <c r="S105" s="84"/>
      <c r="T105" s="84"/>
      <c r="U105" s="94"/>
      <c r="V105" s="94"/>
      <c r="W105" s="94"/>
      <c r="X105" s="94"/>
      <c r="Y105" s="94"/>
      <c r="Z105" s="94"/>
      <c r="AA105" s="94"/>
      <c r="AB105" s="94"/>
      <c r="AC105" s="94"/>
      <c r="AD105" s="94"/>
      <c r="AE105" s="94"/>
      <c r="AF105" s="94"/>
      <c r="AG105" s="94"/>
    </row>
    <row r="106" spans="1:33">
      <c r="A106" s="149"/>
      <c r="B106" s="149"/>
      <c r="C106" s="587">
        <v>2</v>
      </c>
      <c r="D106" s="282" t="s">
        <v>950</v>
      </c>
      <c r="E106" s="280"/>
      <c r="F106" s="112" t="s">
        <v>643</v>
      </c>
      <c r="G106" s="485"/>
      <c r="H106" s="112"/>
      <c r="I106" s="112" t="s">
        <v>44</v>
      </c>
      <c r="J106" s="112"/>
      <c r="K106" s="112"/>
      <c r="L106" s="112"/>
      <c r="M106" s="112"/>
      <c r="N106" s="112"/>
      <c r="O106" s="283">
        <v>8000000</v>
      </c>
      <c r="P106" s="536"/>
      <c r="Q106" s="536"/>
      <c r="R106" s="111"/>
      <c r="S106" s="111"/>
      <c r="T106" s="111"/>
      <c r="U106" s="94"/>
      <c r="V106" s="94"/>
      <c r="W106" s="94"/>
      <c r="X106" s="94"/>
      <c r="Y106" s="94"/>
      <c r="Z106" s="94"/>
      <c r="AA106" s="94"/>
      <c r="AB106" s="94"/>
      <c r="AC106" s="94"/>
      <c r="AD106" s="94"/>
      <c r="AE106" s="94"/>
      <c r="AF106" s="94"/>
      <c r="AG106" s="94"/>
    </row>
    <row r="107" spans="1:33">
      <c r="A107" s="149"/>
      <c r="B107" s="149"/>
      <c r="C107" s="587">
        <v>3</v>
      </c>
      <c r="D107" s="282" t="s">
        <v>951</v>
      </c>
      <c r="E107" s="280"/>
      <c r="F107" s="112" t="s">
        <v>620</v>
      </c>
      <c r="G107" s="485"/>
      <c r="H107" s="112"/>
      <c r="I107" s="112"/>
      <c r="J107" s="112" t="s">
        <v>44</v>
      </c>
      <c r="K107" s="112"/>
      <c r="L107" s="112"/>
      <c r="M107" s="112"/>
      <c r="N107" s="112"/>
      <c r="O107" s="283">
        <v>28380000</v>
      </c>
      <c r="P107" s="536"/>
      <c r="Q107" s="536"/>
      <c r="R107" s="111"/>
      <c r="S107" s="111"/>
      <c r="T107" s="111"/>
      <c r="U107" s="94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</row>
    <row r="108" spans="1:33">
      <c r="A108" s="149"/>
      <c r="B108" s="149"/>
      <c r="C108" s="587">
        <v>4</v>
      </c>
      <c r="D108" s="282" t="s">
        <v>952</v>
      </c>
      <c r="E108" s="280"/>
      <c r="F108" s="112" t="s">
        <v>953</v>
      </c>
      <c r="G108" s="485"/>
      <c r="H108" s="112"/>
      <c r="I108" s="112" t="s">
        <v>44</v>
      </c>
      <c r="J108" s="112"/>
      <c r="K108" s="112"/>
      <c r="L108" s="112"/>
      <c r="M108" s="112"/>
      <c r="N108" s="112"/>
      <c r="O108" s="283">
        <v>30000000</v>
      </c>
      <c r="P108" s="536"/>
      <c r="Q108" s="536"/>
      <c r="R108" s="111"/>
      <c r="S108" s="111"/>
      <c r="T108" s="111"/>
      <c r="U108" s="94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</row>
    <row r="109" spans="1:33">
      <c r="A109" s="149"/>
      <c r="B109" s="96"/>
      <c r="C109" s="587">
        <v>5</v>
      </c>
      <c r="D109" s="282" t="s">
        <v>954</v>
      </c>
      <c r="E109" s="280"/>
      <c r="F109" s="112" t="s">
        <v>955</v>
      </c>
      <c r="G109" s="485"/>
      <c r="H109" s="112"/>
      <c r="I109" s="112" t="s">
        <v>44</v>
      </c>
      <c r="J109" s="112"/>
      <c r="K109" s="112"/>
      <c r="L109" s="112"/>
      <c r="M109" s="112"/>
      <c r="N109" s="112"/>
      <c r="O109" s="283">
        <v>4000000</v>
      </c>
      <c r="P109" s="536"/>
      <c r="Q109" s="536"/>
      <c r="R109" s="111"/>
      <c r="S109" s="111"/>
      <c r="T109" s="111"/>
      <c r="U109" s="94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</row>
    <row r="110" spans="1:33" ht="15.75" thickBot="1">
      <c r="A110" s="150"/>
      <c r="B110" s="150"/>
      <c r="C110" s="296">
        <v>6</v>
      </c>
      <c r="D110" s="288" t="s">
        <v>956</v>
      </c>
      <c r="E110" s="613"/>
      <c r="F110" s="126" t="s">
        <v>63</v>
      </c>
      <c r="G110" s="489"/>
      <c r="H110" s="126"/>
      <c r="I110" s="126" t="s">
        <v>44</v>
      </c>
      <c r="J110" s="126"/>
      <c r="K110" s="126"/>
      <c r="L110" s="126"/>
      <c r="M110" s="126"/>
      <c r="N110" s="126"/>
      <c r="O110" s="289">
        <v>15000000</v>
      </c>
      <c r="P110" s="535"/>
      <c r="Q110" s="535"/>
      <c r="R110" s="125"/>
      <c r="S110" s="125"/>
      <c r="T110" s="125"/>
      <c r="U110" s="94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</row>
    <row r="111" spans="1:33">
      <c r="A111" s="225"/>
      <c r="B111" s="225"/>
      <c r="C111" s="619">
        <v>7</v>
      </c>
      <c r="D111" s="290" t="s">
        <v>957</v>
      </c>
      <c r="E111" s="620"/>
      <c r="F111" s="129" t="s">
        <v>71</v>
      </c>
      <c r="G111" s="621"/>
      <c r="H111" s="129"/>
      <c r="I111" s="129"/>
      <c r="J111" s="622" t="s">
        <v>44</v>
      </c>
      <c r="K111" s="129"/>
      <c r="L111" s="129"/>
      <c r="M111" s="129"/>
      <c r="N111" s="129"/>
      <c r="O111" s="291">
        <v>17500000</v>
      </c>
      <c r="P111" s="555"/>
      <c r="Q111" s="555"/>
      <c r="R111" s="128"/>
      <c r="S111" s="128"/>
      <c r="T111" s="128"/>
      <c r="U111" s="94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</row>
    <row r="112" spans="1:33">
      <c r="A112" s="149"/>
      <c r="B112" s="149"/>
      <c r="C112" s="587">
        <v>8</v>
      </c>
      <c r="D112" s="282" t="s">
        <v>958</v>
      </c>
      <c r="E112" s="280"/>
      <c r="F112" s="112" t="s">
        <v>72</v>
      </c>
      <c r="G112" s="485"/>
      <c r="H112" s="112"/>
      <c r="I112" s="112" t="s">
        <v>44</v>
      </c>
      <c r="J112" s="112"/>
      <c r="K112" s="112"/>
      <c r="L112" s="112"/>
      <c r="M112" s="112"/>
      <c r="N112" s="112"/>
      <c r="O112" s="283">
        <v>4000000</v>
      </c>
      <c r="P112" s="536"/>
      <c r="Q112" s="536"/>
      <c r="R112" s="111"/>
      <c r="S112" s="111"/>
      <c r="T112" s="111"/>
      <c r="U112" s="94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</row>
    <row r="113" spans="1:33">
      <c r="A113" s="149"/>
      <c r="B113" s="149"/>
      <c r="C113" s="587">
        <v>9</v>
      </c>
      <c r="D113" s="282" t="s">
        <v>959</v>
      </c>
      <c r="E113" s="581"/>
      <c r="F113" s="112" t="s">
        <v>73</v>
      </c>
      <c r="G113" s="485"/>
      <c r="H113" s="112" t="s">
        <v>44</v>
      </c>
      <c r="I113" s="112"/>
      <c r="J113" s="112" t="s">
        <v>44</v>
      </c>
      <c r="K113" s="112"/>
      <c r="L113" s="112" t="s">
        <v>44</v>
      </c>
      <c r="M113" s="112"/>
      <c r="N113" s="112" t="s">
        <v>44</v>
      </c>
      <c r="O113" s="283">
        <v>12000000</v>
      </c>
      <c r="P113" s="536"/>
      <c r="Q113" s="536"/>
      <c r="R113" s="111"/>
      <c r="S113" s="111"/>
      <c r="T113" s="111"/>
      <c r="U113" s="94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</row>
    <row r="114" spans="1:33">
      <c r="A114" s="149"/>
      <c r="B114" s="149"/>
      <c r="C114" s="540">
        <v>10</v>
      </c>
      <c r="D114" s="542" t="s">
        <v>960</v>
      </c>
      <c r="E114" s="581" t="s">
        <v>38</v>
      </c>
      <c r="F114" s="579" t="s">
        <v>74</v>
      </c>
      <c r="G114" s="485"/>
      <c r="H114" s="585" t="s">
        <v>44</v>
      </c>
      <c r="I114" s="579"/>
      <c r="J114" s="579"/>
      <c r="K114" s="579"/>
      <c r="L114" s="579"/>
      <c r="M114" s="579"/>
      <c r="N114" s="579"/>
      <c r="O114" s="281">
        <v>10000000</v>
      </c>
      <c r="P114" s="536"/>
      <c r="Q114" s="536"/>
      <c r="R114" s="84"/>
      <c r="S114" s="84"/>
      <c r="T114" s="84"/>
      <c r="U114" s="94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</row>
    <row r="115" spans="1:33">
      <c r="A115" s="149"/>
      <c r="B115" s="149"/>
      <c r="C115" s="587">
        <v>11</v>
      </c>
      <c r="D115" s="586" t="s">
        <v>1343</v>
      </c>
      <c r="E115" s="581" t="s">
        <v>41</v>
      </c>
      <c r="F115" s="112" t="s">
        <v>644</v>
      </c>
      <c r="G115" s="485"/>
      <c r="H115" s="112"/>
      <c r="I115" s="112" t="s">
        <v>44</v>
      </c>
      <c r="J115" s="112"/>
      <c r="K115" s="112"/>
      <c r="L115" s="112"/>
      <c r="M115" s="112"/>
      <c r="N115" s="112"/>
      <c r="O115" s="283">
        <v>30000000</v>
      </c>
      <c r="P115" s="536"/>
      <c r="Q115" s="536"/>
      <c r="R115" s="111"/>
      <c r="S115" s="111"/>
      <c r="T115" s="111"/>
      <c r="U115" s="94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</row>
    <row r="116" spans="1:33">
      <c r="A116" s="149"/>
      <c r="B116" s="149"/>
      <c r="C116" s="587">
        <v>12</v>
      </c>
      <c r="D116" s="282" t="s">
        <v>962</v>
      </c>
      <c r="E116" s="581"/>
      <c r="F116" s="112" t="s">
        <v>71</v>
      </c>
      <c r="G116" s="485"/>
      <c r="H116" s="112"/>
      <c r="I116" s="112" t="s">
        <v>44</v>
      </c>
      <c r="J116" s="112"/>
      <c r="K116" s="112"/>
      <c r="L116" s="112"/>
      <c r="M116" s="112"/>
      <c r="N116" s="112"/>
      <c r="O116" s="284" t="s">
        <v>645</v>
      </c>
      <c r="P116" s="536"/>
      <c r="Q116" s="536"/>
      <c r="R116" s="111"/>
      <c r="S116" s="111"/>
      <c r="T116" s="111"/>
      <c r="U116" s="94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</row>
    <row r="117" spans="1:33">
      <c r="A117" s="149"/>
      <c r="B117" s="149"/>
      <c r="C117" s="587">
        <v>13</v>
      </c>
      <c r="D117" s="282" t="s">
        <v>963</v>
      </c>
      <c r="E117" s="581"/>
      <c r="F117" s="112" t="s">
        <v>646</v>
      </c>
      <c r="G117" s="485"/>
      <c r="H117" s="112"/>
      <c r="I117" s="112" t="s">
        <v>44</v>
      </c>
      <c r="J117" s="112"/>
      <c r="K117" s="112"/>
      <c r="L117" s="112"/>
      <c r="M117" s="112"/>
      <c r="N117" s="112"/>
      <c r="O117" s="283">
        <v>70000000</v>
      </c>
      <c r="P117" s="536"/>
      <c r="Q117" s="536"/>
      <c r="R117" s="111"/>
      <c r="S117" s="111"/>
      <c r="T117" s="111"/>
      <c r="U117" s="94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</row>
    <row r="118" spans="1:33">
      <c r="A118" s="149"/>
      <c r="B118" s="149"/>
      <c r="C118" s="587">
        <v>14</v>
      </c>
      <c r="D118" s="282" t="s">
        <v>964</v>
      </c>
      <c r="E118" s="280"/>
      <c r="F118" s="112" t="s">
        <v>623</v>
      </c>
      <c r="G118" s="485"/>
      <c r="H118" s="112"/>
      <c r="I118" s="112" t="s">
        <v>44</v>
      </c>
      <c r="J118" s="112"/>
      <c r="K118" s="112"/>
      <c r="L118" s="112"/>
      <c r="M118" s="112"/>
      <c r="N118" s="112"/>
      <c r="O118" s="283">
        <v>30000000</v>
      </c>
      <c r="P118" s="536"/>
      <c r="Q118" s="536"/>
      <c r="R118" s="111"/>
      <c r="S118" s="111"/>
      <c r="T118" s="111"/>
      <c r="U118" s="94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</row>
    <row r="119" spans="1:33">
      <c r="A119" s="149"/>
      <c r="B119" s="149"/>
      <c r="C119" s="587">
        <v>15</v>
      </c>
      <c r="D119" s="282" t="s">
        <v>965</v>
      </c>
      <c r="E119" s="280"/>
      <c r="F119" s="285" t="s">
        <v>966</v>
      </c>
      <c r="G119" s="485"/>
      <c r="H119" s="112"/>
      <c r="I119" s="112" t="s">
        <v>44</v>
      </c>
      <c r="J119" s="112"/>
      <c r="K119" s="112"/>
      <c r="L119" s="112"/>
      <c r="M119" s="112"/>
      <c r="N119" s="112"/>
      <c r="O119" s="283">
        <v>5000000</v>
      </c>
      <c r="P119" s="536"/>
      <c r="Q119" s="536"/>
      <c r="R119" s="111"/>
      <c r="S119" s="111"/>
      <c r="T119" s="111"/>
      <c r="U119" s="94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</row>
    <row r="120" spans="1:33">
      <c r="A120" s="149"/>
      <c r="B120" s="149"/>
      <c r="C120" s="587">
        <v>16</v>
      </c>
      <c r="D120" s="286" t="s">
        <v>967</v>
      </c>
      <c r="E120" s="287"/>
      <c r="F120" s="112" t="s">
        <v>621</v>
      </c>
      <c r="G120" s="485"/>
      <c r="H120" s="112"/>
      <c r="I120" s="112" t="s">
        <v>44</v>
      </c>
      <c r="J120" s="112"/>
      <c r="K120" s="112"/>
      <c r="L120" s="112"/>
      <c r="M120" s="112"/>
      <c r="N120" s="112"/>
      <c r="O120" s="283">
        <v>25000000</v>
      </c>
      <c r="P120" s="536"/>
      <c r="Q120" s="536"/>
      <c r="R120" s="111"/>
      <c r="S120" s="111"/>
      <c r="T120" s="111"/>
      <c r="U120" s="94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</row>
    <row r="121" spans="1:33">
      <c r="A121" s="149"/>
      <c r="B121" s="149"/>
      <c r="C121" s="587">
        <v>17</v>
      </c>
      <c r="D121" s="276" t="s">
        <v>969</v>
      </c>
      <c r="E121" s="287"/>
      <c r="F121" s="112" t="s">
        <v>624</v>
      </c>
      <c r="G121" s="485"/>
      <c r="H121" s="112"/>
      <c r="I121" s="112" t="s">
        <v>44</v>
      </c>
      <c r="J121" s="112"/>
      <c r="K121" s="112"/>
      <c r="L121" s="112"/>
      <c r="M121" s="112"/>
      <c r="N121" s="112"/>
      <c r="O121" s="283">
        <v>17000000</v>
      </c>
      <c r="P121" s="536"/>
      <c r="Q121" s="536"/>
      <c r="R121" s="111"/>
      <c r="S121" s="111"/>
      <c r="T121" s="111"/>
      <c r="U121" s="94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</row>
    <row r="122" spans="1:33" ht="15.75" thickBot="1">
      <c r="A122" s="90"/>
      <c r="B122" s="150"/>
      <c r="C122" s="296">
        <v>18</v>
      </c>
      <c r="D122" s="288" t="s">
        <v>970</v>
      </c>
      <c r="E122" s="278"/>
      <c r="F122" s="126" t="s">
        <v>625</v>
      </c>
      <c r="G122" s="489"/>
      <c r="H122" s="126"/>
      <c r="I122" s="126" t="s">
        <v>44</v>
      </c>
      <c r="J122" s="126"/>
      <c r="K122" s="126"/>
      <c r="L122" s="126"/>
      <c r="M122" s="126"/>
      <c r="N122" s="126"/>
      <c r="O122" s="289">
        <v>3000000</v>
      </c>
      <c r="P122" s="535"/>
      <c r="Q122" s="535"/>
      <c r="R122" s="125"/>
      <c r="S122" s="125"/>
      <c r="T122" s="125"/>
      <c r="U122" s="94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</row>
    <row r="123" spans="1:33">
      <c r="A123" s="151"/>
      <c r="B123" s="151"/>
      <c r="C123" s="619">
        <f>+C122+1</f>
        <v>19</v>
      </c>
      <c r="D123" s="639" t="s">
        <v>971</v>
      </c>
      <c r="E123" s="607"/>
      <c r="F123" s="640" t="s">
        <v>647</v>
      </c>
      <c r="G123" s="792" t="s">
        <v>463</v>
      </c>
      <c r="H123" s="641"/>
      <c r="I123" s="641" t="s">
        <v>44</v>
      </c>
      <c r="J123" s="641"/>
      <c r="K123" s="641"/>
      <c r="L123" s="641"/>
      <c r="M123" s="641"/>
      <c r="N123" s="641"/>
      <c r="O123" s="642">
        <v>5000000</v>
      </c>
      <c r="P123" s="854"/>
      <c r="Q123" s="854"/>
      <c r="R123" s="128"/>
      <c r="S123" s="128"/>
      <c r="T123" s="128"/>
      <c r="U123" s="372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</row>
    <row r="124" spans="1:33">
      <c r="A124" s="96"/>
      <c r="B124" s="96"/>
      <c r="C124" s="587">
        <f t="shared" ref="C124:C166" si="0">+C123+1</f>
        <v>20</v>
      </c>
      <c r="D124" s="594" t="s">
        <v>972</v>
      </c>
      <c r="E124" s="643"/>
      <c r="F124" s="98" t="s">
        <v>75</v>
      </c>
      <c r="G124" s="338"/>
      <c r="H124" s="604"/>
      <c r="I124" s="604" t="s">
        <v>44</v>
      </c>
      <c r="J124" s="604"/>
      <c r="K124" s="604"/>
      <c r="L124" s="604"/>
      <c r="M124" s="604"/>
      <c r="N124" s="604"/>
      <c r="O124" s="644">
        <v>4000000</v>
      </c>
      <c r="P124" s="325"/>
      <c r="Q124" s="325"/>
      <c r="R124" s="84"/>
      <c r="S124" s="84"/>
      <c r="T124" s="84"/>
      <c r="U124" s="372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</row>
    <row r="125" spans="1:33">
      <c r="A125" s="96"/>
      <c r="B125" s="96"/>
      <c r="C125" s="587">
        <f t="shared" si="0"/>
        <v>21</v>
      </c>
      <c r="D125" s="645" t="s">
        <v>973</v>
      </c>
      <c r="E125" s="517"/>
      <c r="F125" s="515" t="s">
        <v>71</v>
      </c>
      <c r="G125" s="338"/>
      <c r="H125" s="198"/>
      <c r="I125" s="198" t="s">
        <v>44</v>
      </c>
      <c r="J125" s="198"/>
      <c r="K125" s="198"/>
      <c r="L125" s="198"/>
      <c r="M125" s="198"/>
      <c r="N125" s="198"/>
      <c r="O125" s="646">
        <v>9000000</v>
      </c>
      <c r="P125" s="325"/>
      <c r="Q125" s="325"/>
      <c r="R125" s="111"/>
      <c r="S125" s="111"/>
      <c r="T125" s="111"/>
      <c r="U125" s="372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</row>
    <row r="126" spans="1:33">
      <c r="A126" s="149"/>
      <c r="B126" s="149"/>
      <c r="C126" s="587">
        <f t="shared" si="0"/>
        <v>22</v>
      </c>
      <c r="D126" s="645" t="s">
        <v>974</v>
      </c>
      <c r="E126" s="517"/>
      <c r="F126" s="515" t="s">
        <v>63</v>
      </c>
      <c r="G126" s="338"/>
      <c r="H126" s="198"/>
      <c r="I126" s="198" t="s">
        <v>44</v>
      </c>
      <c r="J126" s="198"/>
      <c r="K126" s="198"/>
      <c r="L126" s="198"/>
      <c r="M126" s="198"/>
      <c r="N126" s="198"/>
      <c r="O126" s="646">
        <v>4000000</v>
      </c>
      <c r="P126" s="325"/>
      <c r="Q126" s="325"/>
      <c r="R126" s="111"/>
      <c r="S126" s="111"/>
      <c r="T126" s="111"/>
      <c r="U126" s="372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</row>
    <row r="127" spans="1:33">
      <c r="A127" s="149"/>
      <c r="B127" s="96"/>
      <c r="C127" s="587">
        <f t="shared" si="0"/>
        <v>23</v>
      </c>
      <c r="D127" s="645" t="s">
        <v>975</v>
      </c>
      <c r="E127" s="517"/>
      <c r="F127" s="515" t="s">
        <v>63</v>
      </c>
      <c r="G127" s="338"/>
      <c r="H127" s="198"/>
      <c r="I127" s="198" t="s">
        <v>44</v>
      </c>
      <c r="J127" s="198"/>
      <c r="K127" s="198"/>
      <c r="L127" s="198"/>
      <c r="M127" s="198"/>
      <c r="N127" s="198"/>
      <c r="O127" s="646">
        <v>7000000</v>
      </c>
      <c r="P127" s="325"/>
      <c r="Q127" s="325"/>
      <c r="R127" s="111"/>
      <c r="S127" s="111"/>
      <c r="T127" s="111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</row>
    <row r="128" spans="1:33">
      <c r="A128" s="96"/>
      <c r="B128" s="96"/>
      <c r="C128" s="587">
        <f t="shared" si="0"/>
        <v>24</v>
      </c>
      <c r="D128" s="645" t="s">
        <v>976</v>
      </c>
      <c r="E128" s="517"/>
      <c r="F128" s="647" t="s">
        <v>1151</v>
      </c>
      <c r="G128" s="338"/>
      <c r="H128" s="198" t="s">
        <v>44</v>
      </c>
      <c r="I128" s="198"/>
      <c r="J128" s="648" t="s">
        <v>44</v>
      </c>
      <c r="K128" s="198"/>
      <c r="L128" s="198"/>
      <c r="M128" s="198"/>
      <c r="N128" s="198"/>
      <c r="O128" s="646">
        <v>5000000</v>
      </c>
      <c r="P128" s="325"/>
      <c r="Q128" s="325"/>
      <c r="R128" s="111"/>
      <c r="S128" s="111"/>
      <c r="T128" s="111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</row>
    <row r="129" spans="1:33">
      <c r="A129" s="96"/>
      <c r="B129" s="96"/>
      <c r="C129" s="587">
        <f t="shared" si="0"/>
        <v>25</v>
      </c>
      <c r="D129" s="594" t="s">
        <v>977</v>
      </c>
      <c r="E129" s="517"/>
      <c r="F129" s="98" t="s">
        <v>71</v>
      </c>
      <c r="G129" s="338"/>
      <c r="H129" s="604" t="s">
        <v>44</v>
      </c>
      <c r="I129" s="600"/>
      <c r="J129" s="604"/>
      <c r="K129" s="600"/>
      <c r="L129" s="604"/>
      <c r="M129" s="600"/>
      <c r="N129" s="604"/>
      <c r="O129" s="644">
        <v>33000000</v>
      </c>
      <c r="P129" s="325"/>
      <c r="Q129" s="325"/>
      <c r="R129" s="84"/>
      <c r="S129" s="84"/>
      <c r="T129" s="84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</row>
    <row r="130" spans="1:33">
      <c r="A130" s="149"/>
      <c r="B130" s="96"/>
      <c r="C130" s="587">
        <f t="shared" si="0"/>
        <v>26</v>
      </c>
      <c r="D130" s="645" t="s">
        <v>978</v>
      </c>
      <c r="E130" s="517"/>
      <c r="F130" s="515" t="s">
        <v>71</v>
      </c>
      <c r="G130" s="338"/>
      <c r="H130" s="198"/>
      <c r="I130" s="199"/>
      <c r="J130" s="198"/>
      <c r="K130" s="199" t="s">
        <v>44</v>
      </c>
      <c r="L130" s="198"/>
      <c r="M130" s="199"/>
      <c r="N130" s="198"/>
      <c r="O130" s="646">
        <v>20000000</v>
      </c>
      <c r="P130" s="325"/>
      <c r="Q130" s="325"/>
      <c r="R130" s="111"/>
      <c r="S130" s="111"/>
      <c r="T130" s="111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</row>
    <row r="131" spans="1:33">
      <c r="A131" s="149"/>
      <c r="B131" s="152"/>
      <c r="C131" s="587">
        <f t="shared" si="0"/>
        <v>27</v>
      </c>
      <c r="D131" s="645" t="s">
        <v>979</v>
      </c>
      <c r="E131" s="517"/>
      <c r="F131" s="515" t="s">
        <v>71</v>
      </c>
      <c r="G131" s="338"/>
      <c r="H131" s="198"/>
      <c r="I131" s="199"/>
      <c r="J131" s="198"/>
      <c r="K131" s="199"/>
      <c r="L131" s="198" t="s">
        <v>44</v>
      </c>
      <c r="M131" s="199"/>
      <c r="N131" s="198"/>
      <c r="O131" s="646">
        <v>20000000</v>
      </c>
      <c r="P131" s="325"/>
      <c r="Q131" s="325"/>
      <c r="R131" s="111"/>
      <c r="S131" s="111"/>
      <c r="T131" s="111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</row>
    <row r="132" spans="1:33">
      <c r="A132" s="149"/>
      <c r="B132" s="152"/>
      <c r="C132" s="587">
        <f t="shared" si="0"/>
        <v>28</v>
      </c>
      <c r="D132" s="645" t="s">
        <v>980</v>
      </c>
      <c r="E132" s="517"/>
      <c r="F132" s="649" t="s">
        <v>626</v>
      </c>
      <c r="G132" s="338"/>
      <c r="H132" s="198"/>
      <c r="I132" s="199" t="s">
        <v>44</v>
      </c>
      <c r="J132" s="198"/>
      <c r="K132" s="199"/>
      <c r="L132" s="198"/>
      <c r="M132" s="199"/>
      <c r="N132" s="198"/>
      <c r="O132" s="646">
        <v>4000000</v>
      </c>
      <c r="P132" s="325"/>
      <c r="Q132" s="325"/>
      <c r="R132" s="111"/>
      <c r="S132" s="111"/>
      <c r="T132" s="111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</row>
    <row r="133" spans="1:33">
      <c r="A133" s="149"/>
      <c r="B133" s="152"/>
      <c r="C133" s="587">
        <f t="shared" si="0"/>
        <v>29</v>
      </c>
      <c r="D133" s="645" t="s">
        <v>981</v>
      </c>
      <c r="E133" s="603"/>
      <c r="F133" s="98" t="s">
        <v>71</v>
      </c>
      <c r="G133" s="338"/>
      <c r="H133" s="198"/>
      <c r="I133" s="199" t="s">
        <v>44</v>
      </c>
      <c r="J133" s="198"/>
      <c r="K133" s="199"/>
      <c r="L133" s="198"/>
      <c r="M133" s="199"/>
      <c r="N133" s="198"/>
      <c r="O133" s="646">
        <v>5000000</v>
      </c>
      <c r="P133" s="325"/>
      <c r="Q133" s="325"/>
      <c r="R133" s="111"/>
      <c r="S133" s="111"/>
      <c r="T133" s="111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</row>
    <row r="134" spans="1:33">
      <c r="A134" s="149"/>
      <c r="B134" s="152"/>
      <c r="C134" s="587">
        <f t="shared" si="0"/>
        <v>30</v>
      </c>
      <c r="D134" s="645" t="s">
        <v>982</v>
      </c>
      <c r="E134" s="603"/>
      <c r="F134" s="515" t="s">
        <v>71</v>
      </c>
      <c r="G134" s="338"/>
      <c r="H134" s="198"/>
      <c r="I134" s="199" t="s">
        <v>44</v>
      </c>
      <c r="J134" s="198"/>
      <c r="K134" s="199"/>
      <c r="L134" s="198"/>
      <c r="M134" s="199"/>
      <c r="N134" s="198"/>
      <c r="O134" s="646">
        <v>40000000</v>
      </c>
      <c r="P134" s="325"/>
      <c r="Q134" s="325"/>
      <c r="R134" s="111"/>
      <c r="S134" s="111"/>
      <c r="T134" s="111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</row>
    <row r="135" spans="1:33">
      <c r="A135" s="149"/>
      <c r="B135" s="152"/>
      <c r="C135" s="587">
        <f t="shared" si="0"/>
        <v>31</v>
      </c>
      <c r="D135" s="645" t="s">
        <v>983</v>
      </c>
      <c r="E135" s="643"/>
      <c r="F135" s="515" t="s">
        <v>71</v>
      </c>
      <c r="G135" s="338"/>
      <c r="H135" s="198"/>
      <c r="I135" s="199" t="s">
        <v>44</v>
      </c>
      <c r="J135" s="198"/>
      <c r="K135" s="199"/>
      <c r="L135" s="198"/>
      <c r="M135" s="199"/>
      <c r="N135" s="198"/>
      <c r="O135" s="646">
        <v>10000000</v>
      </c>
      <c r="P135" s="325"/>
      <c r="Q135" s="325"/>
      <c r="R135" s="111"/>
      <c r="S135" s="111"/>
      <c r="T135" s="111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</row>
    <row r="136" spans="1:33">
      <c r="A136" s="149"/>
      <c r="B136" s="152"/>
      <c r="C136" s="587">
        <f t="shared" si="0"/>
        <v>32</v>
      </c>
      <c r="D136" s="645" t="s">
        <v>984</v>
      </c>
      <c r="E136" s="643"/>
      <c r="F136" s="649" t="s">
        <v>627</v>
      </c>
      <c r="G136" s="338"/>
      <c r="H136" s="198"/>
      <c r="I136" s="199"/>
      <c r="J136" s="198" t="s">
        <v>44</v>
      </c>
      <c r="K136" s="199"/>
      <c r="L136" s="198"/>
      <c r="M136" s="199"/>
      <c r="N136" s="198"/>
      <c r="O136" s="646">
        <v>20000000</v>
      </c>
      <c r="P136" s="855" t="s">
        <v>255</v>
      </c>
      <c r="Q136" s="855" t="s">
        <v>44</v>
      </c>
      <c r="R136" s="111"/>
      <c r="S136" s="111"/>
      <c r="T136" s="111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</row>
    <row r="137" spans="1:33">
      <c r="A137" s="149"/>
      <c r="B137" s="152"/>
      <c r="C137" s="587">
        <f t="shared" si="0"/>
        <v>33</v>
      </c>
      <c r="D137" s="650" t="s">
        <v>985</v>
      </c>
      <c r="E137" s="643"/>
      <c r="F137" s="98" t="s">
        <v>71</v>
      </c>
      <c r="G137" s="338"/>
      <c r="H137" s="198"/>
      <c r="I137" s="199" t="s">
        <v>44</v>
      </c>
      <c r="J137" s="198"/>
      <c r="K137" s="199"/>
      <c r="L137" s="198"/>
      <c r="M137" s="199"/>
      <c r="N137" s="198"/>
      <c r="O137" s="646">
        <v>7000000</v>
      </c>
      <c r="P137" s="325"/>
      <c r="Q137" s="325"/>
      <c r="R137" s="111"/>
      <c r="S137" s="111"/>
      <c r="T137" s="111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</row>
    <row r="138" spans="1:33">
      <c r="A138" s="149"/>
      <c r="B138" s="152"/>
      <c r="C138" s="587">
        <f t="shared" si="0"/>
        <v>34</v>
      </c>
      <c r="D138" s="645" t="s">
        <v>986</v>
      </c>
      <c r="E138" s="643"/>
      <c r="F138" s="515" t="s">
        <v>71</v>
      </c>
      <c r="G138" s="338"/>
      <c r="H138" s="198"/>
      <c r="I138" s="199" t="s">
        <v>44</v>
      </c>
      <c r="J138" s="198"/>
      <c r="K138" s="199"/>
      <c r="L138" s="198"/>
      <c r="M138" s="199"/>
      <c r="N138" s="198"/>
      <c r="O138" s="646">
        <v>30000000</v>
      </c>
      <c r="P138" s="325"/>
      <c r="Q138" s="325"/>
      <c r="R138" s="111"/>
      <c r="S138" s="111"/>
      <c r="T138" s="111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</row>
    <row r="139" spans="1:33">
      <c r="A139" s="149"/>
      <c r="B139" s="152"/>
      <c r="C139" s="587">
        <f t="shared" si="0"/>
        <v>35</v>
      </c>
      <c r="D139" s="645" t="s">
        <v>987</v>
      </c>
      <c r="E139" s="643"/>
      <c r="F139" s="515" t="s">
        <v>71</v>
      </c>
      <c r="G139" s="338"/>
      <c r="H139" s="198"/>
      <c r="I139" s="199" t="s">
        <v>44</v>
      </c>
      <c r="J139" s="198"/>
      <c r="K139" s="199"/>
      <c r="L139" s="198"/>
      <c r="M139" s="199"/>
      <c r="N139" s="198"/>
      <c r="O139" s="646">
        <v>2000000</v>
      </c>
      <c r="P139" s="325"/>
      <c r="Q139" s="325"/>
      <c r="R139" s="111"/>
      <c r="S139" s="111"/>
      <c r="T139" s="111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</row>
    <row r="140" spans="1:33">
      <c r="A140" s="149"/>
      <c r="B140" s="152"/>
      <c r="C140" s="587">
        <f t="shared" si="0"/>
        <v>36</v>
      </c>
      <c r="D140" s="645" t="s">
        <v>988</v>
      </c>
      <c r="E140" s="643"/>
      <c r="F140" s="515" t="s">
        <v>1098</v>
      </c>
      <c r="G140" s="338"/>
      <c r="H140" s="198"/>
      <c r="I140" s="199" t="s">
        <v>44</v>
      </c>
      <c r="J140" s="198"/>
      <c r="K140" s="199"/>
      <c r="L140" s="198"/>
      <c r="M140" s="199"/>
      <c r="N140" s="198"/>
      <c r="O140" s="646">
        <v>4000000</v>
      </c>
      <c r="P140" s="325"/>
      <c r="Q140" s="325"/>
      <c r="R140" s="111"/>
      <c r="S140" s="111"/>
      <c r="T140" s="111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</row>
    <row r="141" spans="1:33">
      <c r="A141" s="149"/>
      <c r="B141" s="152"/>
      <c r="C141" s="587">
        <f t="shared" si="0"/>
        <v>37</v>
      </c>
      <c r="D141" s="594" t="s">
        <v>1258</v>
      </c>
      <c r="E141" s="643" t="s">
        <v>38</v>
      </c>
      <c r="F141" s="515" t="s">
        <v>990</v>
      </c>
      <c r="G141" s="338"/>
      <c r="H141" s="198"/>
      <c r="I141" s="651" t="s">
        <v>44</v>
      </c>
      <c r="J141" s="198" t="s">
        <v>44</v>
      </c>
      <c r="K141" s="199"/>
      <c r="L141" s="198"/>
      <c r="M141" s="199"/>
      <c r="N141" s="198"/>
      <c r="O141" s="646">
        <v>7000000</v>
      </c>
      <c r="P141" s="325"/>
      <c r="Q141" s="325"/>
      <c r="R141" s="111"/>
      <c r="S141" s="111"/>
      <c r="T141" s="111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</row>
    <row r="142" spans="1:33">
      <c r="A142" s="149"/>
      <c r="B142" s="152"/>
      <c r="C142" s="587">
        <f t="shared" si="0"/>
        <v>38</v>
      </c>
      <c r="D142" s="594" t="s">
        <v>991</v>
      </c>
      <c r="E142" s="643" t="s">
        <v>41</v>
      </c>
      <c r="F142" s="515" t="s">
        <v>71</v>
      </c>
      <c r="G142" s="338"/>
      <c r="H142" s="604"/>
      <c r="I142" s="600" t="s">
        <v>44</v>
      </c>
      <c r="J142" s="604"/>
      <c r="K142" s="600"/>
      <c r="L142" s="604"/>
      <c r="M142" s="600"/>
      <c r="N142" s="604"/>
      <c r="O142" s="644">
        <v>20000000</v>
      </c>
      <c r="P142" s="325"/>
      <c r="Q142" s="325"/>
      <c r="R142" s="84"/>
      <c r="S142" s="84"/>
      <c r="T142" s="84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</row>
    <row r="143" spans="1:33" s="65" customFormat="1">
      <c r="A143" s="149"/>
      <c r="B143" s="152"/>
      <c r="C143" s="587">
        <f t="shared" si="0"/>
        <v>39</v>
      </c>
      <c r="D143" s="645" t="s">
        <v>1054</v>
      </c>
      <c r="E143" s="643"/>
      <c r="F143" s="515" t="s">
        <v>71</v>
      </c>
      <c r="G143" s="338"/>
      <c r="H143" s="198"/>
      <c r="I143" s="199" t="s">
        <v>44</v>
      </c>
      <c r="J143" s="198"/>
      <c r="K143" s="199"/>
      <c r="L143" s="198"/>
      <c r="M143" s="199"/>
      <c r="N143" s="198"/>
      <c r="O143" s="646">
        <v>12000000</v>
      </c>
      <c r="P143" s="325"/>
      <c r="Q143" s="325"/>
      <c r="R143" s="84"/>
      <c r="S143" s="84"/>
      <c r="T143" s="84"/>
    </row>
    <row r="144" spans="1:33" s="65" customFormat="1">
      <c r="A144" s="149"/>
      <c r="B144" s="152"/>
      <c r="C144" s="587">
        <f t="shared" si="0"/>
        <v>40</v>
      </c>
      <c r="D144" s="645" t="s">
        <v>1094</v>
      </c>
      <c r="E144" s="517"/>
      <c r="F144" s="515" t="s">
        <v>63</v>
      </c>
      <c r="G144" s="338"/>
      <c r="H144" s="198"/>
      <c r="I144" s="199" t="s">
        <v>44</v>
      </c>
      <c r="J144" s="198"/>
      <c r="K144" s="199"/>
      <c r="L144" s="198"/>
      <c r="M144" s="199"/>
      <c r="N144" s="198"/>
      <c r="O144" s="646">
        <v>3000000</v>
      </c>
      <c r="P144" s="325"/>
      <c r="Q144" s="325"/>
      <c r="R144" s="84"/>
      <c r="S144" s="84"/>
      <c r="T144" s="84"/>
    </row>
    <row r="145" spans="1:20" s="65" customFormat="1" ht="15.75" thickBot="1">
      <c r="A145" s="90"/>
      <c r="B145" s="856"/>
      <c r="C145" s="296">
        <f t="shared" si="0"/>
        <v>41</v>
      </c>
      <c r="D145" s="624" t="s">
        <v>1095</v>
      </c>
      <c r="E145" s="625"/>
      <c r="F145" s="857" t="s">
        <v>1096</v>
      </c>
      <c r="G145" s="858"/>
      <c r="H145" s="627"/>
      <c r="I145" s="628" t="s">
        <v>44</v>
      </c>
      <c r="J145" s="627"/>
      <c r="K145" s="628"/>
      <c r="L145" s="627"/>
      <c r="M145" s="628"/>
      <c r="N145" s="627"/>
      <c r="O145" s="630">
        <v>1000000</v>
      </c>
      <c r="P145" s="612"/>
      <c r="Q145" s="612"/>
      <c r="R145" s="56"/>
      <c r="S145" s="56"/>
      <c r="T145" s="56"/>
    </row>
    <row r="146" spans="1:20" s="65" customFormat="1">
      <c r="A146" s="149"/>
      <c r="B146" s="152"/>
      <c r="C146" s="818">
        <f t="shared" si="0"/>
        <v>42</v>
      </c>
      <c r="D146" s="845" t="s">
        <v>1097</v>
      </c>
      <c r="E146" s="517"/>
      <c r="F146" s="98" t="s">
        <v>1098</v>
      </c>
      <c r="G146" s="338"/>
      <c r="H146" s="604"/>
      <c r="I146" s="833"/>
      <c r="J146" s="604" t="s">
        <v>44</v>
      </c>
      <c r="K146" s="833"/>
      <c r="L146" s="604"/>
      <c r="M146" s="833"/>
      <c r="N146" s="604"/>
      <c r="O146" s="644">
        <v>800000</v>
      </c>
      <c r="P146" s="1093" t="s">
        <v>255</v>
      </c>
      <c r="Q146" s="1095" t="s">
        <v>44</v>
      </c>
      <c r="R146" s="84"/>
      <c r="S146" s="84"/>
      <c r="T146" s="84"/>
    </row>
    <row r="147" spans="1:20" s="65" customFormat="1">
      <c r="A147" s="149"/>
      <c r="B147" s="152"/>
      <c r="C147" s="587">
        <f t="shared" si="0"/>
        <v>43</v>
      </c>
      <c r="D147" s="593" t="s">
        <v>1239</v>
      </c>
      <c r="E147" s="517"/>
      <c r="F147" s="515" t="s">
        <v>63</v>
      </c>
      <c r="G147" s="338"/>
      <c r="H147" s="198"/>
      <c r="I147" s="199"/>
      <c r="J147" s="198" t="s">
        <v>44</v>
      </c>
      <c r="K147" s="199"/>
      <c r="L147" s="198"/>
      <c r="M147" s="199"/>
      <c r="N147" s="198"/>
      <c r="O147" s="293">
        <v>40000000</v>
      </c>
      <c r="P147" s="1089"/>
      <c r="Q147" s="1096"/>
      <c r="R147" s="200"/>
      <c r="S147" s="200"/>
      <c r="T147" s="200"/>
    </row>
    <row r="148" spans="1:20" s="65" customFormat="1">
      <c r="A148" s="149"/>
      <c r="B148" s="152"/>
      <c r="C148" s="587">
        <f t="shared" si="0"/>
        <v>44</v>
      </c>
      <c r="D148" s="593" t="s">
        <v>1254</v>
      </c>
      <c r="E148" s="517"/>
      <c r="F148" s="515" t="s">
        <v>1255</v>
      </c>
      <c r="G148" s="338"/>
      <c r="H148" s="198"/>
      <c r="I148" s="199"/>
      <c r="J148" s="198" t="s">
        <v>44</v>
      </c>
      <c r="K148" s="199"/>
      <c r="L148" s="198"/>
      <c r="M148" s="199"/>
      <c r="N148" s="198"/>
      <c r="O148" s="293">
        <v>18000000</v>
      </c>
      <c r="P148" s="1089"/>
      <c r="Q148" s="1096"/>
      <c r="R148" s="200"/>
      <c r="S148" s="200"/>
      <c r="T148" s="200"/>
    </row>
    <row r="149" spans="1:20" s="65" customFormat="1">
      <c r="A149" s="149"/>
      <c r="B149" s="152"/>
      <c r="C149" s="587">
        <f t="shared" si="0"/>
        <v>45</v>
      </c>
      <c r="D149" s="593" t="s">
        <v>1240</v>
      </c>
      <c r="E149" s="517"/>
      <c r="F149" s="515" t="s">
        <v>1098</v>
      </c>
      <c r="G149" s="338"/>
      <c r="H149" s="198"/>
      <c r="I149" s="199"/>
      <c r="J149" s="198" t="s">
        <v>44</v>
      </c>
      <c r="K149" s="199"/>
      <c r="L149" s="198"/>
      <c r="M149" s="199"/>
      <c r="N149" s="198"/>
      <c r="O149" s="293">
        <v>1500000</v>
      </c>
      <c r="P149" s="1089"/>
      <c r="Q149" s="1096"/>
      <c r="R149" s="200"/>
      <c r="S149" s="200"/>
      <c r="T149" s="200"/>
    </row>
    <row r="150" spans="1:20" s="65" customFormat="1">
      <c r="A150" s="149"/>
      <c r="B150" s="152"/>
      <c r="C150" s="587">
        <f t="shared" si="0"/>
        <v>46</v>
      </c>
      <c r="D150" s="593" t="s">
        <v>1241</v>
      </c>
      <c r="E150" s="517"/>
      <c r="F150" s="516" t="s">
        <v>1251</v>
      </c>
      <c r="G150" s="338"/>
      <c r="H150" s="198"/>
      <c r="I150" s="600" t="s">
        <v>44</v>
      </c>
      <c r="J150" s="198"/>
      <c r="K150" s="199"/>
      <c r="L150" s="198"/>
      <c r="M150" s="199"/>
      <c r="N150" s="198"/>
      <c r="O150" s="293">
        <v>1800000</v>
      </c>
      <c r="P150" s="1089"/>
      <c r="Q150" s="1096"/>
      <c r="R150" s="200"/>
      <c r="S150" s="200"/>
      <c r="T150" s="200"/>
    </row>
    <row r="151" spans="1:20" s="65" customFormat="1">
      <c r="A151" s="149"/>
      <c r="B151" s="152"/>
      <c r="C151" s="587">
        <f t="shared" si="0"/>
        <v>47</v>
      </c>
      <c r="D151" s="593" t="s">
        <v>1242</v>
      </c>
      <c r="E151" s="517"/>
      <c r="F151" s="516" t="s">
        <v>533</v>
      </c>
      <c r="G151" s="338"/>
      <c r="H151" s="198"/>
      <c r="I151" s="199" t="s">
        <v>44</v>
      </c>
      <c r="J151" s="198"/>
      <c r="K151" s="199"/>
      <c r="L151" s="198"/>
      <c r="M151" s="199"/>
      <c r="N151" s="198"/>
      <c r="O151" s="293">
        <v>250000</v>
      </c>
      <c r="P151" s="1089"/>
      <c r="Q151" s="1096"/>
      <c r="R151" s="200"/>
      <c r="S151" s="200"/>
      <c r="T151" s="200"/>
    </row>
    <row r="152" spans="1:20" s="65" customFormat="1">
      <c r="A152" s="149"/>
      <c r="B152" s="152"/>
      <c r="C152" s="587">
        <f t="shared" si="0"/>
        <v>48</v>
      </c>
      <c r="D152" s="593" t="s">
        <v>1243</v>
      </c>
      <c r="E152" s="517"/>
      <c r="F152" s="516" t="s">
        <v>533</v>
      </c>
      <c r="G152" s="338"/>
      <c r="H152" s="198"/>
      <c r="I152" s="199" t="s">
        <v>44</v>
      </c>
      <c r="J152" s="198"/>
      <c r="K152" s="199"/>
      <c r="L152" s="198"/>
      <c r="M152" s="199"/>
      <c r="N152" s="198"/>
      <c r="O152" s="293">
        <v>250000</v>
      </c>
      <c r="P152" s="1089"/>
      <c r="Q152" s="1096"/>
      <c r="R152" s="200"/>
      <c r="S152" s="200"/>
      <c r="T152" s="200"/>
    </row>
    <row r="153" spans="1:20" s="65" customFormat="1">
      <c r="A153" s="149"/>
      <c r="B153" s="152"/>
      <c r="C153" s="587">
        <f t="shared" si="0"/>
        <v>49</v>
      </c>
      <c r="D153" s="593" t="s">
        <v>1245</v>
      </c>
      <c r="E153" s="517"/>
      <c r="F153" s="516" t="s">
        <v>1250</v>
      </c>
      <c r="G153" s="338"/>
      <c r="H153" s="198"/>
      <c r="I153" s="199" t="s">
        <v>44</v>
      </c>
      <c r="J153" s="198"/>
      <c r="K153" s="199"/>
      <c r="L153" s="198"/>
      <c r="M153" s="199"/>
      <c r="N153" s="198"/>
      <c r="O153" s="293">
        <v>2000000</v>
      </c>
      <c r="P153" s="1089"/>
      <c r="Q153" s="1096"/>
      <c r="R153" s="200"/>
      <c r="S153" s="200"/>
      <c r="T153" s="200"/>
    </row>
    <row r="154" spans="1:20" s="65" customFormat="1">
      <c r="A154" s="149"/>
      <c r="B154" s="152"/>
      <c r="C154" s="587">
        <f t="shared" si="0"/>
        <v>50</v>
      </c>
      <c r="D154" s="593" t="s">
        <v>1246</v>
      </c>
      <c r="E154" s="517"/>
      <c r="F154" s="516" t="s">
        <v>1250</v>
      </c>
      <c r="G154" s="338"/>
      <c r="H154" s="198"/>
      <c r="I154" s="199"/>
      <c r="J154" s="198"/>
      <c r="K154" s="600" t="s">
        <v>44</v>
      </c>
      <c r="L154" s="198"/>
      <c r="M154" s="199"/>
      <c r="N154" s="198"/>
      <c r="O154" s="293">
        <v>2000000</v>
      </c>
      <c r="P154" s="1089"/>
      <c r="Q154" s="1096"/>
      <c r="R154" s="200"/>
      <c r="S154" s="200"/>
      <c r="T154" s="200"/>
    </row>
    <row r="155" spans="1:20" s="65" customFormat="1">
      <c r="A155" s="149"/>
      <c r="B155" s="152"/>
      <c r="C155" s="587">
        <f t="shared" si="0"/>
        <v>51</v>
      </c>
      <c r="D155" s="593" t="s">
        <v>1249</v>
      </c>
      <c r="E155" s="517"/>
      <c r="F155" s="516" t="s">
        <v>1098</v>
      </c>
      <c r="G155" s="338"/>
      <c r="H155" s="198"/>
      <c r="I155" s="199"/>
      <c r="J155" s="198"/>
      <c r="K155" s="199" t="s">
        <v>44</v>
      </c>
      <c r="L155" s="198"/>
      <c r="M155" s="199"/>
      <c r="N155" s="198"/>
      <c r="O155" s="293">
        <v>150000000</v>
      </c>
      <c r="P155" s="1089"/>
      <c r="Q155" s="1096"/>
      <c r="R155" s="200"/>
      <c r="S155" s="200"/>
      <c r="T155" s="200"/>
    </row>
    <row r="156" spans="1:20" s="65" customFormat="1">
      <c r="A156" s="96"/>
      <c r="B156" s="96"/>
      <c r="C156" s="587">
        <f t="shared" si="0"/>
        <v>52</v>
      </c>
      <c r="D156" s="593" t="s">
        <v>1244</v>
      </c>
      <c r="E156" s="517"/>
      <c r="F156" s="516" t="s">
        <v>1098</v>
      </c>
      <c r="G156" s="338"/>
      <c r="H156" s="198"/>
      <c r="I156" s="199"/>
      <c r="J156" s="198"/>
      <c r="K156" s="199" t="s">
        <v>44</v>
      </c>
      <c r="L156" s="198"/>
      <c r="M156" s="199"/>
      <c r="N156" s="198"/>
      <c r="O156" s="293">
        <v>30000000</v>
      </c>
      <c r="P156" s="1089"/>
      <c r="Q156" s="1096"/>
      <c r="R156" s="200"/>
      <c r="S156" s="200"/>
      <c r="T156" s="200"/>
    </row>
    <row r="157" spans="1:20" s="65" customFormat="1" ht="15.75" thickBot="1">
      <c r="A157" s="150"/>
      <c r="B157" s="150"/>
      <c r="C157" s="296">
        <f t="shared" si="0"/>
        <v>53</v>
      </c>
      <c r="D157" s="624" t="s">
        <v>1256</v>
      </c>
      <c r="E157" s="625"/>
      <c r="F157" s="626" t="s">
        <v>1257</v>
      </c>
      <c r="G157" s="338"/>
      <c r="H157" s="627"/>
      <c r="I157" s="628"/>
      <c r="J157" s="629" t="s">
        <v>44</v>
      </c>
      <c r="K157" s="628"/>
      <c r="L157" s="627"/>
      <c r="M157" s="628"/>
      <c r="N157" s="627"/>
      <c r="O157" s="630">
        <v>7000000</v>
      </c>
      <c r="P157" s="1089"/>
      <c r="Q157" s="1096"/>
      <c r="R157" s="631"/>
      <c r="S157" s="631"/>
      <c r="T157" s="631"/>
    </row>
    <row r="158" spans="1:20" s="65" customFormat="1">
      <c r="A158" s="96"/>
      <c r="B158" s="96"/>
      <c r="C158" s="540">
        <f t="shared" si="0"/>
        <v>54</v>
      </c>
      <c r="D158" s="652" t="s">
        <v>1320</v>
      </c>
      <c r="E158" s="517"/>
      <c r="F158" s="653" t="s">
        <v>1321</v>
      </c>
      <c r="G158" s="338"/>
      <c r="H158" s="604"/>
      <c r="I158" s="604"/>
      <c r="J158" s="604"/>
      <c r="K158" s="604" t="s">
        <v>44</v>
      </c>
      <c r="L158" s="604"/>
      <c r="M158" s="604"/>
      <c r="N158" s="604"/>
      <c r="O158" s="654">
        <v>15000000</v>
      </c>
      <c r="P158" s="1089"/>
      <c r="Q158" s="1096"/>
      <c r="R158" s="87"/>
      <c r="S158" s="87"/>
      <c r="T158" s="87"/>
    </row>
    <row r="159" spans="1:20" s="65" customFormat="1">
      <c r="A159" s="96"/>
      <c r="B159" s="96"/>
      <c r="C159" s="587">
        <f t="shared" si="0"/>
        <v>55</v>
      </c>
      <c r="D159" s="645" t="s">
        <v>1322</v>
      </c>
      <c r="E159" s="517"/>
      <c r="F159" s="516" t="s">
        <v>1251</v>
      </c>
      <c r="G159" s="338"/>
      <c r="H159" s="198"/>
      <c r="I159" s="198"/>
      <c r="J159" s="198" t="s">
        <v>44</v>
      </c>
      <c r="K159" s="198"/>
      <c r="L159" s="198"/>
      <c r="M159" s="198"/>
      <c r="N159" s="198"/>
      <c r="O159" s="655">
        <v>20000000</v>
      </c>
      <c r="P159" s="1089"/>
      <c r="Q159" s="1096"/>
      <c r="R159" s="200"/>
      <c r="S159" s="200"/>
      <c r="T159" s="200"/>
    </row>
    <row r="160" spans="1:20" s="65" customFormat="1">
      <c r="A160" s="96"/>
      <c r="B160" s="96"/>
      <c r="C160" s="587">
        <f t="shared" si="0"/>
        <v>56</v>
      </c>
      <c r="D160" s="645" t="s">
        <v>1326</v>
      </c>
      <c r="E160" s="517"/>
      <c r="F160" s="516" t="s">
        <v>1329</v>
      </c>
      <c r="G160" s="338"/>
      <c r="H160" s="198"/>
      <c r="I160" s="198"/>
      <c r="J160" s="198" t="s">
        <v>44</v>
      </c>
      <c r="K160" s="198"/>
      <c r="L160" s="198"/>
      <c r="M160" s="198"/>
      <c r="N160" s="198"/>
      <c r="O160" s="655">
        <v>50000000</v>
      </c>
      <c r="P160" s="1089"/>
      <c r="Q160" s="1096"/>
      <c r="R160" s="200"/>
      <c r="S160" s="200"/>
      <c r="T160" s="200"/>
    </row>
    <row r="161" spans="1:33" s="65" customFormat="1">
      <c r="A161" s="96"/>
      <c r="B161" s="97"/>
      <c r="C161" s="587">
        <f t="shared" si="0"/>
        <v>57</v>
      </c>
      <c r="D161" s="645" t="s">
        <v>1331</v>
      </c>
      <c r="E161" s="517"/>
      <c r="F161" s="656" t="s">
        <v>533</v>
      </c>
      <c r="G161" s="338"/>
      <c r="H161" s="198"/>
      <c r="I161" s="198"/>
      <c r="J161" s="198"/>
      <c r="K161" s="198" t="s">
        <v>44</v>
      </c>
      <c r="L161" s="198"/>
      <c r="M161" s="198"/>
      <c r="N161" s="198"/>
      <c r="O161" s="657">
        <v>32000000</v>
      </c>
      <c r="P161" s="1089"/>
      <c r="Q161" s="1096"/>
      <c r="R161" s="514"/>
      <c r="S161" s="514"/>
      <c r="T161" s="623"/>
    </row>
    <row r="162" spans="1:33" s="65" customFormat="1">
      <c r="A162" s="96"/>
      <c r="B162" s="97"/>
      <c r="C162" s="587">
        <f t="shared" si="0"/>
        <v>58</v>
      </c>
      <c r="D162" s="662" t="s">
        <v>1322</v>
      </c>
      <c r="E162" s="517"/>
      <c r="F162" s="656" t="s">
        <v>1098</v>
      </c>
      <c r="G162" s="338"/>
      <c r="H162" s="198"/>
      <c r="I162" s="198"/>
      <c r="J162" s="198"/>
      <c r="K162" s="198"/>
      <c r="L162" s="198" t="s">
        <v>44</v>
      </c>
      <c r="M162" s="198"/>
      <c r="N162" s="198"/>
      <c r="O162" s="657">
        <v>30000000</v>
      </c>
      <c r="P162" s="1089"/>
      <c r="Q162" s="1096"/>
      <c r="R162" s="514"/>
      <c r="S162" s="514"/>
      <c r="T162" s="623"/>
    </row>
    <row r="163" spans="1:33" s="65" customFormat="1">
      <c r="A163" s="96"/>
      <c r="B163" s="97"/>
      <c r="C163" s="587">
        <f t="shared" si="0"/>
        <v>59</v>
      </c>
      <c r="D163" s="645" t="s">
        <v>1333</v>
      </c>
      <c r="E163" s="517"/>
      <c r="F163" s="656" t="s">
        <v>1329</v>
      </c>
      <c r="G163" s="338"/>
      <c r="H163" s="198"/>
      <c r="I163" s="198"/>
      <c r="J163" s="198"/>
      <c r="K163" s="198" t="s">
        <v>44</v>
      </c>
      <c r="L163" s="198"/>
      <c r="M163" s="198"/>
      <c r="N163" s="198"/>
      <c r="O163" s="657">
        <v>20000000</v>
      </c>
      <c r="P163" s="1089"/>
      <c r="Q163" s="1096"/>
      <c r="R163" s="514"/>
      <c r="S163" s="514"/>
      <c r="T163" s="623"/>
    </row>
    <row r="164" spans="1:33" s="65" customFormat="1">
      <c r="A164" s="96"/>
      <c r="B164" s="97"/>
      <c r="C164" s="587">
        <f t="shared" si="0"/>
        <v>60</v>
      </c>
      <c r="D164" s="645" t="s">
        <v>1332</v>
      </c>
      <c r="E164" s="517"/>
      <c r="F164" s="656" t="s">
        <v>565</v>
      </c>
      <c r="G164" s="338"/>
      <c r="H164" s="198"/>
      <c r="I164" s="198"/>
      <c r="J164" s="198"/>
      <c r="K164" s="198" t="s">
        <v>44</v>
      </c>
      <c r="L164" s="198"/>
      <c r="M164" s="198"/>
      <c r="N164" s="198"/>
      <c r="O164" s="657">
        <v>15000000</v>
      </c>
      <c r="P164" s="1089"/>
      <c r="Q164" s="1096"/>
      <c r="R164" s="514"/>
      <c r="S164" s="514"/>
      <c r="T164" s="623"/>
    </row>
    <row r="165" spans="1:33" s="65" customFormat="1">
      <c r="A165" s="96"/>
      <c r="B165" s="96"/>
      <c r="C165" s="587">
        <f t="shared" si="0"/>
        <v>61</v>
      </c>
      <c r="D165" s="658" t="s">
        <v>1335</v>
      </c>
      <c r="E165" s="517"/>
      <c r="F165" s="656" t="s">
        <v>533</v>
      </c>
      <c r="G165" s="338"/>
      <c r="H165" s="198"/>
      <c r="I165" s="198"/>
      <c r="J165" s="648" t="s">
        <v>44</v>
      </c>
      <c r="K165" s="198"/>
      <c r="L165" s="198"/>
      <c r="M165" s="198"/>
      <c r="N165" s="198"/>
      <c r="O165" s="646">
        <v>4000000</v>
      </c>
      <c r="P165" s="1089"/>
      <c r="Q165" s="1096"/>
      <c r="R165" s="86"/>
      <c r="S165" s="74"/>
      <c r="T165" s="86"/>
    </row>
    <row r="166" spans="1:33" s="65" customFormat="1">
      <c r="A166" s="96"/>
      <c r="B166" s="96"/>
      <c r="C166" s="587">
        <f t="shared" si="0"/>
        <v>62</v>
      </c>
      <c r="D166" s="658" t="s">
        <v>1336</v>
      </c>
      <c r="E166" s="517"/>
      <c r="F166" s="656" t="s">
        <v>1098</v>
      </c>
      <c r="G166" s="338"/>
      <c r="H166" s="198"/>
      <c r="I166" s="648" t="s">
        <v>44</v>
      </c>
      <c r="J166" s="198"/>
      <c r="K166" s="198"/>
      <c r="L166" s="198"/>
      <c r="M166" s="198"/>
      <c r="N166" s="198"/>
      <c r="O166" s="646">
        <v>3000000</v>
      </c>
      <c r="P166" s="1089"/>
      <c r="Q166" s="1096"/>
      <c r="R166" s="86"/>
      <c r="S166" s="74"/>
      <c r="T166" s="86"/>
    </row>
    <row r="167" spans="1:33" s="65" customFormat="1">
      <c r="A167" s="96"/>
      <c r="B167" s="96"/>
      <c r="C167" s="539">
        <v>63</v>
      </c>
      <c r="D167" s="659" t="s">
        <v>1345</v>
      </c>
      <c r="E167" s="517"/>
      <c r="F167" s="660" t="s">
        <v>1098</v>
      </c>
      <c r="G167" s="338"/>
      <c r="H167" s="609"/>
      <c r="I167" s="635"/>
      <c r="J167" s="635" t="s">
        <v>44</v>
      </c>
      <c r="K167" s="609"/>
      <c r="L167" s="609"/>
      <c r="M167" s="609"/>
      <c r="N167" s="609"/>
      <c r="O167" s="293">
        <v>30000000</v>
      </c>
      <c r="P167" s="1089"/>
      <c r="Q167" s="1096"/>
      <c r="R167" s="86"/>
      <c r="S167" s="74"/>
      <c r="T167" s="86"/>
    </row>
    <row r="168" spans="1:33" s="65" customFormat="1">
      <c r="A168" s="96"/>
      <c r="B168" s="96"/>
      <c r="C168" s="539">
        <v>64</v>
      </c>
      <c r="D168" s="659" t="s">
        <v>1344</v>
      </c>
      <c r="E168" s="517"/>
      <c r="F168" s="661" t="s">
        <v>533</v>
      </c>
      <c r="G168" s="757"/>
      <c r="H168" s="609"/>
      <c r="I168" s="635" t="s">
        <v>44</v>
      </c>
      <c r="J168" s="635"/>
      <c r="K168" s="609"/>
      <c r="L168" s="609"/>
      <c r="M168" s="609"/>
      <c r="N168" s="609"/>
      <c r="O168" s="293">
        <v>800000</v>
      </c>
      <c r="P168" s="1094"/>
      <c r="Q168" s="1097"/>
      <c r="R168" s="86"/>
      <c r="S168" s="74"/>
      <c r="T168" s="86"/>
    </row>
    <row r="169" spans="1:33">
      <c r="A169" s="96"/>
      <c r="B169" s="96"/>
      <c r="C169" s="1074">
        <v>16</v>
      </c>
      <c r="D169" s="1071" t="s">
        <v>992</v>
      </c>
      <c r="E169" s="578" t="s">
        <v>38</v>
      </c>
      <c r="F169" s="1039" t="s">
        <v>76</v>
      </c>
      <c r="G169" s="920" t="s">
        <v>77</v>
      </c>
      <c r="H169" s="1039" t="s">
        <v>44</v>
      </c>
      <c r="I169" s="1039" t="s">
        <v>44</v>
      </c>
      <c r="J169" s="1039" t="s">
        <v>44</v>
      </c>
      <c r="K169" s="1039" t="s">
        <v>44</v>
      </c>
      <c r="L169" s="1039" t="s">
        <v>44</v>
      </c>
      <c r="M169" s="1039" t="s">
        <v>44</v>
      </c>
      <c r="N169" s="1039" t="s">
        <v>44</v>
      </c>
      <c r="O169" s="1038">
        <v>42500000</v>
      </c>
      <c r="P169" s="921" t="s">
        <v>308</v>
      </c>
      <c r="Q169" s="921" t="s">
        <v>44</v>
      </c>
      <c r="R169" s="85"/>
      <c r="S169" s="73"/>
      <c r="T169" s="8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</row>
    <row r="170" spans="1:33">
      <c r="A170" s="96"/>
      <c r="B170" s="152"/>
      <c r="C170" s="1074"/>
      <c r="D170" s="1071"/>
      <c r="E170" s="579" t="s">
        <v>41</v>
      </c>
      <c r="F170" s="1039"/>
      <c r="G170" s="919"/>
      <c r="H170" s="1039"/>
      <c r="I170" s="1039"/>
      <c r="J170" s="1039"/>
      <c r="K170" s="1039"/>
      <c r="L170" s="1039"/>
      <c r="M170" s="1039"/>
      <c r="N170" s="1039"/>
      <c r="O170" s="1038"/>
      <c r="P170" s="917"/>
      <c r="Q170" s="917"/>
      <c r="R170" s="84"/>
      <c r="S170" s="72"/>
      <c r="T170" s="84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</row>
    <row r="171" spans="1:33">
      <c r="A171" s="149"/>
      <c r="B171" s="152"/>
      <c r="C171" s="982">
        <v>17</v>
      </c>
      <c r="D171" s="994" t="s">
        <v>993</v>
      </c>
      <c r="E171" s="578" t="s">
        <v>38</v>
      </c>
      <c r="F171" s="925" t="s">
        <v>78</v>
      </c>
      <c r="G171" s="920" t="s">
        <v>79</v>
      </c>
      <c r="H171" s="921" t="s">
        <v>44</v>
      </c>
      <c r="I171" s="921" t="s">
        <v>44</v>
      </c>
      <c r="J171" s="921" t="s">
        <v>44</v>
      </c>
      <c r="K171" s="921" t="s">
        <v>44</v>
      </c>
      <c r="L171" s="921" t="s">
        <v>44</v>
      </c>
      <c r="M171" s="921" t="s">
        <v>44</v>
      </c>
      <c r="N171" s="921" t="s">
        <v>44</v>
      </c>
      <c r="O171" s="1020">
        <v>9900000</v>
      </c>
      <c r="P171" s="921" t="s">
        <v>308</v>
      </c>
      <c r="Q171" s="925" t="s">
        <v>44</v>
      </c>
      <c r="R171" s="85"/>
      <c r="S171" s="73"/>
      <c r="T171" s="8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</row>
    <row r="172" spans="1:33">
      <c r="A172" s="149"/>
      <c r="B172" s="152"/>
      <c r="C172" s="983"/>
      <c r="D172" s="992"/>
      <c r="E172" s="579" t="s">
        <v>41</v>
      </c>
      <c r="F172" s="970"/>
      <c r="G172" s="919"/>
      <c r="H172" s="917"/>
      <c r="I172" s="917"/>
      <c r="J172" s="917"/>
      <c r="K172" s="917"/>
      <c r="L172" s="917"/>
      <c r="M172" s="917"/>
      <c r="N172" s="917"/>
      <c r="O172" s="1021"/>
      <c r="P172" s="917"/>
      <c r="Q172" s="970"/>
      <c r="R172" s="84"/>
      <c r="S172" s="72"/>
      <c r="T172" s="84"/>
    </row>
    <row r="173" spans="1:33">
      <c r="A173" s="149"/>
      <c r="B173" s="97"/>
      <c r="C173" s="982">
        <v>18</v>
      </c>
      <c r="D173" s="994" t="s">
        <v>994</v>
      </c>
      <c r="E173" s="578" t="s">
        <v>38</v>
      </c>
      <c r="F173" s="925" t="s">
        <v>80</v>
      </c>
      <c r="G173" s="532" t="s">
        <v>81</v>
      </c>
      <c r="H173" s="921" t="s">
        <v>44</v>
      </c>
      <c r="I173" s="920" t="s">
        <v>44</v>
      </c>
      <c r="J173" s="921" t="s">
        <v>44</v>
      </c>
      <c r="K173" s="920" t="s">
        <v>44</v>
      </c>
      <c r="L173" s="921" t="s">
        <v>44</v>
      </c>
      <c r="M173" s="920" t="s">
        <v>44</v>
      </c>
      <c r="N173" s="921" t="s">
        <v>44</v>
      </c>
      <c r="O173" s="1035">
        <v>23610000</v>
      </c>
      <c r="P173" s="921" t="s">
        <v>308</v>
      </c>
      <c r="Q173" s="925" t="s">
        <v>44</v>
      </c>
      <c r="R173" s="85"/>
      <c r="S173" s="73"/>
      <c r="T173" s="85"/>
    </row>
    <row r="174" spans="1:33">
      <c r="A174" s="149"/>
      <c r="B174" s="97"/>
      <c r="C174" s="983"/>
      <c r="D174" s="992"/>
      <c r="E174" s="579" t="s">
        <v>41</v>
      </c>
      <c r="F174" s="970"/>
      <c r="G174" s="538" t="s">
        <v>82</v>
      </c>
      <c r="H174" s="917"/>
      <c r="I174" s="919"/>
      <c r="J174" s="917"/>
      <c r="K174" s="919"/>
      <c r="L174" s="917"/>
      <c r="M174" s="919"/>
      <c r="N174" s="917"/>
      <c r="O174" s="1036"/>
      <c r="P174" s="917"/>
      <c r="Q174" s="970"/>
      <c r="R174" s="84"/>
      <c r="S174" s="72"/>
      <c r="T174" s="84"/>
    </row>
    <row r="175" spans="1:33">
      <c r="A175" s="149"/>
      <c r="B175" s="97"/>
      <c r="C175" s="982">
        <v>19</v>
      </c>
      <c r="D175" s="994" t="s">
        <v>995</v>
      </c>
      <c r="E175" s="578" t="s">
        <v>38</v>
      </c>
      <c r="F175" s="925" t="s">
        <v>83</v>
      </c>
      <c r="G175" s="582" t="s">
        <v>84</v>
      </c>
      <c r="H175" s="921" t="s">
        <v>44</v>
      </c>
      <c r="I175" s="920" t="s">
        <v>44</v>
      </c>
      <c r="J175" s="921" t="s">
        <v>44</v>
      </c>
      <c r="K175" s="920" t="s">
        <v>44</v>
      </c>
      <c r="L175" s="921" t="s">
        <v>44</v>
      </c>
      <c r="M175" s="920" t="s">
        <v>44</v>
      </c>
      <c r="N175" s="921" t="s">
        <v>44</v>
      </c>
      <c r="O175" s="1035">
        <v>33720000</v>
      </c>
      <c r="P175" s="921" t="s">
        <v>308</v>
      </c>
      <c r="Q175" s="925" t="s">
        <v>44</v>
      </c>
      <c r="R175" s="85"/>
      <c r="S175" s="73"/>
      <c r="T175" s="85"/>
    </row>
    <row r="176" spans="1:33">
      <c r="A176" s="149"/>
      <c r="B176" s="97"/>
      <c r="C176" s="983"/>
      <c r="D176" s="992"/>
      <c r="E176" s="579" t="s">
        <v>41</v>
      </c>
      <c r="F176" s="970"/>
      <c r="G176" s="583" t="s">
        <v>55</v>
      </c>
      <c r="H176" s="917"/>
      <c r="I176" s="919"/>
      <c r="J176" s="917"/>
      <c r="K176" s="919"/>
      <c r="L176" s="917"/>
      <c r="M176" s="919"/>
      <c r="N176" s="917"/>
      <c r="O176" s="1036"/>
      <c r="P176" s="917"/>
      <c r="Q176" s="970"/>
      <c r="R176" s="84"/>
      <c r="S176" s="72"/>
      <c r="T176" s="84"/>
    </row>
    <row r="177" spans="1:20">
      <c r="A177" s="149"/>
      <c r="B177" s="97"/>
      <c r="C177" s="982">
        <v>20</v>
      </c>
      <c r="D177" s="994" t="s">
        <v>996</v>
      </c>
      <c r="E177" s="578" t="s">
        <v>38</v>
      </c>
      <c r="F177" s="925" t="s">
        <v>57</v>
      </c>
      <c r="G177" s="925" t="s">
        <v>85</v>
      </c>
      <c r="H177" s="921" t="s">
        <v>44</v>
      </c>
      <c r="I177" s="920" t="s">
        <v>44</v>
      </c>
      <c r="J177" s="921" t="s">
        <v>44</v>
      </c>
      <c r="K177" s="920" t="s">
        <v>44</v>
      </c>
      <c r="L177" s="921" t="s">
        <v>44</v>
      </c>
      <c r="M177" s="920" t="s">
        <v>44</v>
      </c>
      <c r="N177" s="921" t="s">
        <v>44</v>
      </c>
      <c r="O177" s="1035">
        <v>21000000</v>
      </c>
      <c r="P177" s="921" t="s">
        <v>308</v>
      </c>
      <c r="Q177" s="925" t="s">
        <v>44</v>
      </c>
      <c r="R177" s="85"/>
      <c r="S177" s="73"/>
      <c r="T177" s="85"/>
    </row>
    <row r="178" spans="1:20" ht="12" customHeight="1">
      <c r="A178" s="96"/>
      <c r="B178" s="97"/>
      <c r="C178" s="983"/>
      <c r="D178" s="992"/>
      <c r="E178" s="579" t="s">
        <v>41</v>
      </c>
      <c r="F178" s="970"/>
      <c r="G178" s="970"/>
      <c r="H178" s="917"/>
      <c r="I178" s="919"/>
      <c r="J178" s="917"/>
      <c r="K178" s="919"/>
      <c r="L178" s="917"/>
      <c r="M178" s="919"/>
      <c r="N178" s="917"/>
      <c r="O178" s="1036"/>
      <c r="P178" s="917"/>
      <c r="Q178" s="970"/>
      <c r="R178" s="84"/>
      <c r="S178" s="72"/>
      <c r="T178" s="84"/>
    </row>
    <row r="179" spans="1:20">
      <c r="A179" s="96"/>
      <c r="B179" s="97"/>
      <c r="C179" s="996">
        <v>21</v>
      </c>
      <c r="D179" s="991" t="s">
        <v>997</v>
      </c>
      <c r="E179" s="581" t="s">
        <v>38</v>
      </c>
      <c r="F179" s="969" t="s">
        <v>86</v>
      </c>
      <c r="G179" s="969" t="s">
        <v>464</v>
      </c>
      <c r="H179" s="916" t="s">
        <v>44</v>
      </c>
      <c r="I179" s="918" t="s">
        <v>44</v>
      </c>
      <c r="J179" s="916" t="s">
        <v>44</v>
      </c>
      <c r="K179" s="918" t="s">
        <v>44</v>
      </c>
      <c r="L179" s="916" t="s">
        <v>44</v>
      </c>
      <c r="M179" s="918" t="s">
        <v>44</v>
      </c>
      <c r="N179" s="916" t="s">
        <v>44</v>
      </c>
      <c r="O179" s="1022">
        <v>4200000</v>
      </c>
      <c r="P179" s="916" t="s">
        <v>308</v>
      </c>
      <c r="Q179" s="916" t="s">
        <v>44</v>
      </c>
      <c r="R179" s="83"/>
      <c r="S179" s="70"/>
      <c r="T179" s="83"/>
    </row>
    <row r="180" spans="1:20" ht="11.25" customHeight="1">
      <c r="A180" s="96"/>
      <c r="B180" s="97"/>
      <c r="C180" s="983"/>
      <c r="D180" s="992"/>
      <c r="E180" s="579" t="s">
        <v>41</v>
      </c>
      <c r="F180" s="970"/>
      <c r="G180" s="970"/>
      <c r="H180" s="917"/>
      <c r="I180" s="919"/>
      <c r="J180" s="917"/>
      <c r="K180" s="919"/>
      <c r="L180" s="917"/>
      <c r="M180" s="919"/>
      <c r="N180" s="917"/>
      <c r="O180" s="911"/>
      <c r="P180" s="917"/>
      <c r="Q180" s="917"/>
      <c r="R180" s="84"/>
      <c r="S180" s="72"/>
      <c r="T180" s="84"/>
    </row>
    <row r="181" spans="1:20">
      <c r="A181" s="96"/>
      <c r="B181" s="97"/>
      <c r="C181" s="982">
        <v>22</v>
      </c>
      <c r="D181" s="994" t="s">
        <v>998</v>
      </c>
      <c r="E181" s="578" t="s">
        <v>38</v>
      </c>
      <c r="F181" s="925" t="s">
        <v>86</v>
      </c>
      <c r="G181" s="925" t="s">
        <v>464</v>
      </c>
      <c r="H181" s="921" t="s">
        <v>44</v>
      </c>
      <c r="I181" s="920" t="s">
        <v>44</v>
      </c>
      <c r="J181" s="921" t="s">
        <v>44</v>
      </c>
      <c r="K181" s="920" t="s">
        <v>44</v>
      </c>
      <c r="L181" s="921" t="s">
        <v>44</v>
      </c>
      <c r="M181" s="920" t="s">
        <v>44</v>
      </c>
      <c r="N181" s="921" t="s">
        <v>44</v>
      </c>
      <c r="O181" s="1035">
        <v>7500000</v>
      </c>
      <c r="P181" s="921" t="s">
        <v>308</v>
      </c>
      <c r="Q181" s="925" t="s">
        <v>44</v>
      </c>
      <c r="R181" s="85"/>
      <c r="S181" s="73"/>
      <c r="T181" s="85"/>
    </row>
    <row r="182" spans="1:20" ht="12" customHeight="1">
      <c r="A182" s="96"/>
      <c r="B182" s="97"/>
      <c r="C182" s="983"/>
      <c r="D182" s="992"/>
      <c r="E182" s="579" t="s">
        <v>41</v>
      </c>
      <c r="F182" s="970"/>
      <c r="G182" s="970"/>
      <c r="H182" s="917"/>
      <c r="I182" s="919"/>
      <c r="J182" s="917"/>
      <c r="K182" s="919"/>
      <c r="L182" s="917"/>
      <c r="M182" s="919"/>
      <c r="N182" s="917"/>
      <c r="O182" s="1036"/>
      <c r="P182" s="917"/>
      <c r="Q182" s="970"/>
      <c r="R182" s="84"/>
      <c r="S182" s="72"/>
      <c r="T182" s="84"/>
    </row>
    <row r="183" spans="1:20">
      <c r="A183" s="96"/>
      <c r="B183" s="97"/>
      <c r="C183" s="1082">
        <v>23</v>
      </c>
      <c r="D183" s="994" t="s">
        <v>999</v>
      </c>
      <c r="E183" s="578" t="s">
        <v>38</v>
      </c>
      <c r="F183" s="925" t="s">
        <v>87</v>
      </c>
      <c r="G183" s="582" t="s">
        <v>81</v>
      </c>
      <c r="H183" s="921" t="s">
        <v>44</v>
      </c>
      <c r="I183" s="920" t="s">
        <v>44</v>
      </c>
      <c r="J183" s="921" t="s">
        <v>44</v>
      </c>
      <c r="K183" s="920" t="s">
        <v>44</v>
      </c>
      <c r="L183" s="921" t="s">
        <v>44</v>
      </c>
      <c r="M183" s="920" t="s">
        <v>44</v>
      </c>
      <c r="N183" s="921" t="s">
        <v>44</v>
      </c>
      <c r="O183" s="1035">
        <v>6300000</v>
      </c>
      <c r="P183" s="921" t="s">
        <v>308</v>
      </c>
      <c r="Q183" s="925" t="s">
        <v>44</v>
      </c>
      <c r="R183" s="85"/>
      <c r="S183" s="73"/>
      <c r="T183" s="85"/>
    </row>
    <row r="184" spans="1:20" ht="12" customHeight="1">
      <c r="A184" s="149"/>
      <c r="B184" s="97"/>
      <c r="C184" s="1083"/>
      <c r="D184" s="992"/>
      <c r="E184" s="579" t="s">
        <v>41</v>
      </c>
      <c r="F184" s="970"/>
      <c r="G184" s="583" t="s">
        <v>82</v>
      </c>
      <c r="H184" s="917"/>
      <c r="I184" s="919"/>
      <c r="J184" s="917"/>
      <c r="K184" s="919"/>
      <c r="L184" s="917"/>
      <c r="M184" s="919"/>
      <c r="N184" s="917"/>
      <c r="O184" s="1036"/>
      <c r="P184" s="917"/>
      <c r="Q184" s="970"/>
      <c r="R184" s="83"/>
      <c r="S184" s="70"/>
      <c r="T184" s="83"/>
    </row>
    <row r="185" spans="1:20">
      <c r="A185" s="149"/>
      <c r="B185" s="97"/>
      <c r="C185" s="982">
        <v>24</v>
      </c>
      <c r="D185" s="994" t="s">
        <v>1000</v>
      </c>
      <c r="E185" s="578" t="s">
        <v>38</v>
      </c>
      <c r="F185" s="925" t="s">
        <v>88</v>
      </c>
      <c r="G185" s="582" t="s">
        <v>54</v>
      </c>
      <c r="H185" s="921" t="s">
        <v>44</v>
      </c>
      <c r="I185" s="920" t="s">
        <v>44</v>
      </c>
      <c r="J185" s="921" t="s">
        <v>44</v>
      </c>
      <c r="K185" s="920" t="s">
        <v>44</v>
      </c>
      <c r="L185" s="921" t="s">
        <v>44</v>
      </c>
      <c r="M185" s="920" t="s">
        <v>44</v>
      </c>
      <c r="N185" s="921" t="s">
        <v>44</v>
      </c>
      <c r="O185" s="1035">
        <v>10800000</v>
      </c>
      <c r="P185" s="921" t="s">
        <v>308</v>
      </c>
      <c r="Q185" s="925" t="s">
        <v>44</v>
      </c>
      <c r="R185" s="85"/>
      <c r="S185" s="73"/>
      <c r="T185" s="85"/>
    </row>
    <row r="186" spans="1:20" ht="12.75" customHeight="1">
      <c r="A186" s="149"/>
      <c r="B186" s="97"/>
      <c r="C186" s="983"/>
      <c r="D186" s="992"/>
      <c r="E186" s="579" t="s">
        <v>41</v>
      </c>
      <c r="F186" s="970"/>
      <c r="G186" s="583" t="s">
        <v>55</v>
      </c>
      <c r="H186" s="917"/>
      <c r="I186" s="919"/>
      <c r="J186" s="917"/>
      <c r="K186" s="919"/>
      <c r="L186" s="917"/>
      <c r="M186" s="919"/>
      <c r="N186" s="917"/>
      <c r="O186" s="1036"/>
      <c r="P186" s="917"/>
      <c r="Q186" s="970"/>
      <c r="R186" s="84"/>
      <c r="S186" s="72"/>
      <c r="T186" s="84"/>
    </row>
    <row r="187" spans="1:20" ht="11.25" customHeight="1">
      <c r="A187" s="149"/>
      <c r="B187" s="97"/>
      <c r="C187" s="982">
        <v>25</v>
      </c>
      <c r="D187" s="994" t="s">
        <v>1001</v>
      </c>
      <c r="E187" s="578" t="s">
        <v>38</v>
      </c>
      <c r="F187" s="925" t="s">
        <v>86</v>
      </c>
      <c r="G187" s="920" t="s">
        <v>561</v>
      </c>
      <c r="H187" s="921" t="s">
        <v>44</v>
      </c>
      <c r="I187" s="920" t="s">
        <v>44</v>
      </c>
      <c r="J187" s="921" t="s">
        <v>44</v>
      </c>
      <c r="K187" s="920" t="s">
        <v>44</v>
      </c>
      <c r="L187" s="921" t="s">
        <v>44</v>
      </c>
      <c r="M187" s="920" t="s">
        <v>44</v>
      </c>
      <c r="N187" s="921" t="s">
        <v>44</v>
      </c>
      <c r="O187" s="1035">
        <v>23820000</v>
      </c>
      <c r="P187" s="921" t="s">
        <v>308</v>
      </c>
      <c r="Q187" s="925" t="s">
        <v>44</v>
      </c>
      <c r="R187" s="83"/>
      <c r="S187" s="70"/>
      <c r="T187" s="83"/>
    </row>
    <row r="188" spans="1:20" ht="12.75" customHeight="1">
      <c r="A188" s="149"/>
      <c r="B188" s="97"/>
      <c r="C188" s="983"/>
      <c r="D188" s="992"/>
      <c r="E188" s="579" t="s">
        <v>41</v>
      </c>
      <c r="F188" s="970"/>
      <c r="G188" s="919"/>
      <c r="H188" s="917"/>
      <c r="I188" s="919"/>
      <c r="J188" s="917"/>
      <c r="K188" s="919"/>
      <c r="L188" s="917"/>
      <c r="M188" s="919"/>
      <c r="N188" s="917"/>
      <c r="O188" s="1036"/>
      <c r="P188" s="917"/>
      <c r="Q188" s="970"/>
      <c r="R188" s="84"/>
      <c r="S188" s="72"/>
      <c r="T188" s="84"/>
    </row>
    <row r="189" spans="1:20">
      <c r="A189" s="149"/>
      <c r="B189" s="97"/>
      <c r="C189" s="982">
        <v>26</v>
      </c>
      <c r="D189" s="994" t="s">
        <v>1002</v>
      </c>
      <c r="E189" s="578" t="s">
        <v>38</v>
      </c>
      <c r="F189" s="925" t="s">
        <v>89</v>
      </c>
      <c r="G189" s="532" t="s">
        <v>40</v>
      </c>
      <c r="H189" s="921" t="s">
        <v>44</v>
      </c>
      <c r="I189" s="920" t="s">
        <v>44</v>
      </c>
      <c r="J189" s="921" t="s">
        <v>44</v>
      </c>
      <c r="K189" s="920" t="s">
        <v>44</v>
      </c>
      <c r="L189" s="921" t="s">
        <v>44</v>
      </c>
      <c r="M189" s="920" t="s">
        <v>44</v>
      </c>
      <c r="N189" s="921" t="s">
        <v>44</v>
      </c>
      <c r="O189" s="1035">
        <v>12000000</v>
      </c>
      <c r="P189" s="921" t="s">
        <v>308</v>
      </c>
      <c r="Q189" s="925" t="s">
        <v>44</v>
      </c>
      <c r="R189" s="83"/>
      <c r="S189" s="70"/>
      <c r="T189" s="83"/>
    </row>
    <row r="190" spans="1:20">
      <c r="A190" s="149"/>
      <c r="B190" s="97"/>
      <c r="C190" s="983"/>
      <c r="D190" s="992"/>
      <c r="E190" s="579" t="s">
        <v>41</v>
      </c>
      <c r="F190" s="970"/>
      <c r="G190" s="583" t="s">
        <v>90</v>
      </c>
      <c r="H190" s="917"/>
      <c r="I190" s="919"/>
      <c r="J190" s="917"/>
      <c r="K190" s="919"/>
      <c r="L190" s="917"/>
      <c r="M190" s="919"/>
      <c r="N190" s="917"/>
      <c r="O190" s="1036"/>
      <c r="P190" s="917"/>
      <c r="Q190" s="970"/>
      <c r="R190" s="84"/>
      <c r="S190" s="72"/>
      <c r="T190" s="84"/>
    </row>
    <row r="191" spans="1:20">
      <c r="A191" s="149"/>
      <c r="B191" s="97"/>
      <c r="C191" s="982">
        <v>27</v>
      </c>
      <c r="D191" s="994" t="s">
        <v>1003</v>
      </c>
      <c r="E191" s="847" t="s">
        <v>38</v>
      </c>
      <c r="F191" s="925" t="s">
        <v>57</v>
      </c>
      <c r="G191" s="920" t="s">
        <v>91</v>
      </c>
      <c r="H191" s="921" t="s">
        <v>44</v>
      </c>
      <c r="I191" s="920" t="s">
        <v>44</v>
      </c>
      <c r="J191" s="921" t="s">
        <v>44</v>
      </c>
      <c r="K191" s="920" t="s">
        <v>44</v>
      </c>
      <c r="L191" s="921" t="s">
        <v>44</v>
      </c>
      <c r="M191" s="920" t="s">
        <v>44</v>
      </c>
      <c r="N191" s="921" t="s">
        <v>44</v>
      </c>
      <c r="O191" s="1035">
        <v>60000000</v>
      </c>
      <c r="P191" s="921" t="s">
        <v>308</v>
      </c>
      <c r="Q191" s="925" t="s">
        <v>44</v>
      </c>
      <c r="R191" s="85"/>
      <c r="S191" s="73"/>
      <c r="T191" s="85"/>
    </row>
    <row r="192" spans="1:20" ht="12" customHeight="1" thickBot="1">
      <c r="A192" s="90"/>
      <c r="B192" s="118"/>
      <c r="C192" s="997"/>
      <c r="D192" s="995"/>
      <c r="E192" s="278" t="s">
        <v>41</v>
      </c>
      <c r="F192" s="926"/>
      <c r="G192" s="988"/>
      <c r="H192" s="922"/>
      <c r="I192" s="988"/>
      <c r="J192" s="922"/>
      <c r="K192" s="988"/>
      <c r="L192" s="922"/>
      <c r="M192" s="988"/>
      <c r="N192" s="922"/>
      <c r="O192" s="1040"/>
      <c r="P192" s="922"/>
      <c r="Q192" s="926"/>
      <c r="R192" s="56"/>
      <c r="S192" s="62"/>
      <c r="T192" s="56"/>
    </row>
    <row r="193" spans="1:20">
      <c r="A193" s="874"/>
      <c r="B193" s="97"/>
      <c r="C193" s="982">
        <v>30</v>
      </c>
      <c r="D193" s="986" t="s">
        <v>1004</v>
      </c>
      <c r="E193" s="575" t="s">
        <v>38</v>
      </c>
      <c r="F193" s="923" t="s">
        <v>648</v>
      </c>
      <c r="G193" s="912" t="s">
        <v>50</v>
      </c>
      <c r="H193" s="921" t="s">
        <v>44</v>
      </c>
      <c r="I193" s="920" t="s">
        <v>44</v>
      </c>
      <c r="J193" s="921" t="s">
        <v>44</v>
      </c>
      <c r="K193" s="575"/>
      <c r="L193" s="568"/>
      <c r="M193" s="575"/>
      <c r="N193" s="568"/>
      <c r="O193" s="1033">
        <v>27000000</v>
      </c>
      <c r="P193" s="923" t="s">
        <v>308</v>
      </c>
      <c r="Q193" s="1013" t="s">
        <v>44</v>
      </c>
      <c r="R193" s="88"/>
      <c r="S193" s="76"/>
      <c r="T193" s="88"/>
    </row>
    <row r="194" spans="1:20" ht="12" customHeight="1">
      <c r="A194" s="149"/>
      <c r="B194" s="97"/>
      <c r="C194" s="983"/>
      <c r="D194" s="980"/>
      <c r="E194" s="564" t="s">
        <v>41</v>
      </c>
      <c r="F194" s="924"/>
      <c r="G194" s="915"/>
      <c r="H194" s="917"/>
      <c r="I194" s="919"/>
      <c r="J194" s="917"/>
      <c r="K194" s="564"/>
      <c r="L194" s="562"/>
      <c r="M194" s="564"/>
      <c r="N194" s="562"/>
      <c r="O194" s="1034"/>
      <c r="P194" s="924"/>
      <c r="Q194" s="1014"/>
      <c r="R194" s="87"/>
      <c r="S194" s="82"/>
      <c r="T194" s="87"/>
    </row>
    <row r="195" spans="1:20">
      <c r="A195" s="149"/>
      <c r="B195" s="97"/>
      <c r="C195" s="982">
        <v>31</v>
      </c>
      <c r="D195" s="986" t="s">
        <v>1005</v>
      </c>
      <c r="E195" s="575" t="s">
        <v>38</v>
      </c>
      <c r="F195" s="923" t="s">
        <v>533</v>
      </c>
      <c r="G195" s="1013" t="s">
        <v>628</v>
      </c>
      <c r="H195" s="923" t="s">
        <v>44</v>
      </c>
      <c r="I195" s="912" t="s">
        <v>44</v>
      </c>
      <c r="J195" s="576"/>
      <c r="K195" s="120"/>
      <c r="L195" s="576"/>
      <c r="M195" s="120"/>
      <c r="N195" s="576"/>
      <c r="O195" s="1035">
        <v>8000000</v>
      </c>
      <c r="P195" s="921" t="s">
        <v>308</v>
      </c>
      <c r="Q195" s="925" t="s">
        <v>44</v>
      </c>
      <c r="R195" s="88"/>
      <c r="S195" s="76"/>
      <c r="T195" s="88"/>
    </row>
    <row r="196" spans="1:20" ht="12" customHeight="1">
      <c r="A196" s="149"/>
      <c r="B196" s="97"/>
      <c r="C196" s="983"/>
      <c r="D196" s="980"/>
      <c r="E196" s="564" t="s">
        <v>41</v>
      </c>
      <c r="F196" s="924"/>
      <c r="G196" s="1014"/>
      <c r="H196" s="924"/>
      <c r="I196" s="915"/>
      <c r="J196" s="577"/>
      <c r="K196" s="59"/>
      <c r="L196" s="577"/>
      <c r="M196" s="59"/>
      <c r="N196" s="577"/>
      <c r="O196" s="1036"/>
      <c r="P196" s="917"/>
      <c r="Q196" s="970"/>
      <c r="R196" s="87"/>
      <c r="S196" s="82"/>
      <c r="T196" s="87"/>
    </row>
    <row r="197" spans="1:20">
      <c r="A197" s="149"/>
      <c r="B197" s="97"/>
      <c r="C197" s="982">
        <v>32</v>
      </c>
      <c r="D197" s="986" t="s">
        <v>1006</v>
      </c>
      <c r="E197" s="575" t="s">
        <v>38</v>
      </c>
      <c r="F197" s="923" t="s">
        <v>630</v>
      </c>
      <c r="G197" s="544" t="s">
        <v>629</v>
      </c>
      <c r="H197" s="576"/>
      <c r="I197" s="912" t="s">
        <v>44</v>
      </c>
      <c r="J197" s="576"/>
      <c r="K197" s="120"/>
      <c r="L197" s="576"/>
      <c r="M197" s="120"/>
      <c r="N197" s="576"/>
      <c r="O197" s="1033">
        <v>3000000</v>
      </c>
      <c r="P197" s="923" t="s">
        <v>308</v>
      </c>
      <c r="Q197" s="1013" t="s">
        <v>44</v>
      </c>
      <c r="R197" s="88"/>
      <c r="S197" s="76"/>
      <c r="T197" s="88"/>
    </row>
    <row r="198" spans="1:20">
      <c r="A198" s="96"/>
      <c r="B198" s="97"/>
      <c r="C198" s="983"/>
      <c r="D198" s="980"/>
      <c r="E198" s="564" t="s">
        <v>41</v>
      </c>
      <c r="F198" s="924"/>
      <c r="G198" s="545" t="s">
        <v>519</v>
      </c>
      <c r="H198" s="577"/>
      <c r="I198" s="915"/>
      <c r="J198" s="577"/>
      <c r="K198" s="59"/>
      <c r="L198" s="577"/>
      <c r="M198" s="59"/>
      <c r="N198" s="577"/>
      <c r="O198" s="1034"/>
      <c r="P198" s="924"/>
      <c r="Q198" s="1014"/>
      <c r="R198" s="87"/>
      <c r="S198" s="82"/>
      <c r="T198" s="87"/>
    </row>
    <row r="199" spans="1:20">
      <c r="A199" s="96"/>
      <c r="B199" s="97"/>
      <c r="C199" s="996">
        <v>33</v>
      </c>
      <c r="D199" s="984" t="s">
        <v>1007</v>
      </c>
      <c r="E199" s="563" t="s">
        <v>38</v>
      </c>
      <c r="F199" s="561" t="s">
        <v>649</v>
      </c>
      <c r="G199" s="95" t="s">
        <v>40</v>
      </c>
      <c r="H199" s="932" t="s">
        <v>44</v>
      </c>
      <c r="I199" s="932" t="s">
        <v>44</v>
      </c>
      <c r="J199" s="932" t="s">
        <v>44</v>
      </c>
      <c r="K199" s="932" t="s">
        <v>44</v>
      </c>
      <c r="L199" s="932" t="s">
        <v>44</v>
      </c>
      <c r="M199" s="939" t="s">
        <v>44</v>
      </c>
      <c r="N199" s="939" t="s">
        <v>44</v>
      </c>
      <c r="O199" s="1044">
        <f>840000000+25000000</f>
        <v>865000000</v>
      </c>
      <c r="P199" s="932" t="s">
        <v>308</v>
      </c>
      <c r="Q199" s="969" t="s">
        <v>44</v>
      </c>
      <c r="R199" s="86"/>
      <c r="S199" s="74"/>
      <c r="T199" s="86"/>
    </row>
    <row r="200" spans="1:20">
      <c r="A200" s="149"/>
      <c r="B200" s="97"/>
      <c r="C200" s="983"/>
      <c r="D200" s="980" t="s">
        <v>485</v>
      </c>
      <c r="E200" s="564" t="s">
        <v>41</v>
      </c>
      <c r="F200" s="562" t="s">
        <v>214</v>
      </c>
      <c r="G200" s="98" t="s">
        <v>215</v>
      </c>
      <c r="H200" s="924"/>
      <c r="I200" s="924"/>
      <c r="J200" s="924"/>
      <c r="K200" s="924"/>
      <c r="L200" s="924"/>
      <c r="M200" s="940"/>
      <c r="N200" s="940"/>
      <c r="O200" s="1034"/>
      <c r="P200" s="924"/>
      <c r="Q200" s="970"/>
      <c r="R200" s="87"/>
      <c r="S200" s="82"/>
      <c r="T200" s="87"/>
    </row>
    <row r="201" spans="1:20">
      <c r="A201" s="149"/>
      <c r="B201" s="97"/>
      <c r="C201" s="996">
        <v>34</v>
      </c>
      <c r="D201" s="984" t="s">
        <v>1008</v>
      </c>
      <c r="E201" s="563" t="s">
        <v>38</v>
      </c>
      <c r="F201" s="921" t="s">
        <v>190</v>
      </c>
      <c r="G201" s="1013" t="s">
        <v>487</v>
      </c>
      <c r="H201" s="921" t="s">
        <v>44</v>
      </c>
      <c r="I201" s="921" t="s">
        <v>44</v>
      </c>
      <c r="J201" s="921" t="s">
        <v>44</v>
      </c>
      <c r="K201" s="921" t="s">
        <v>44</v>
      </c>
      <c r="L201" s="921" t="s">
        <v>44</v>
      </c>
      <c r="M201" s="921" t="s">
        <v>44</v>
      </c>
      <c r="N201" s="921" t="s">
        <v>44</v>
      </c>
      <c r="O201" s="910">
        <v>20000000</v>
      </c>
      <c r="P201" s="923" t="s">
        <v>308</v>
      </c>
      <c r="Q201" s="925" t="s">
        <v>44</v>
      </c>
      <c r="R201" s="86"/>
      <c r="S201" s="74"/>
      <c r="T201" s="86"/>
    </row>
    <row r="202" spans="1:20" ht="10.5" customHeight="1" thickBot="1">
      <c r="A202" s="90"/>
      <c r="B202" s="118"/>
      <c r="C202" s="997"/>
      <c r="D202" s="1084" t="s">
        <v>636</v>
      </c>
      <c r="E202" s="273" t="s">
        <v>41</v>
      </c>
      <c r="F202" s="922"/>
      <c r="G202" s="1019"/>
      <c r="H202" s="922"/>
      <c r="I202" s="922"/>
      <c r="J202" s="922"/>
      <c r="K202" s="922"/>
      <c r="L202" s="922"/>
      <c r="M202" s="922"/>
      <c r="N202" s="922"/>
      <c r="O202" s="1051"/>
      <c r="P202" s="1000"/>
      <c r="Q202" s="926"/>
      <c r="R202" s="91"/>
      <c r="S202" s="110"/>
      <c r="T202" s="91"/>
    </row>
    <row r="203" spans="1:20" s="65" customFormat="1" ht="10.5" customHeight="1" thickBot="1">
      <c r="A203" s="90"/>
      <c r="B203" s="118"/>
      <c r="C203" s="533"/>
      <c r="D203" s="565"/>
      <c r="E203" s="273"/>
      <c r="F203" s="535"/>
      <c r="G203" s="548"/>
      <c r="H203" s="535"/>
      <c r="I203" s="535"/>
      <c r="J203" s="533"/>
      <c r="K203" s="535"/>
      <c r="L203" s="535"/>
      <c r="M203" s="535"/>
      <c r="N203" s="535"/>
      <c r="O203" s="557"/>
      <c r="P203" s="546"/>
      <c r="Q203" s="570"/>
      <c r="R203" s="91"/>
      <c r="S203" s="110"/>
      <c r="T203" s="91"/>
    </row>
    <row r="204" spans="1:20" ht="14.25" customHeight="1">
      <c r="A204" s="949">
        <v>2</v>
      </c>
      <c r="B204" s="951" t="s">
        <v>1338</v>
      </c>
      <c r="C204" s="952"/>
      <c r="D204" s="953"/>
      <c r="E204" s="1053"/>
      <c r="F204" s="1006"/>
      <c r="G204" s="1053"/>
      <c r="H204" s="1006"/>
      <c r="I204" s="1006"/>
      <c r="J204" s="1053"/>
      <c r="K204" s="1006"/>
      <c r="L204" s="1006"/>
      <c r="M204" s="1006"/>
      <c r="N204" s="1006"/>
      <c r="O204" s="1006"/>
      <c r="P204" s="1006"/>
      <c r="Q204" s="1006"/>
      <c r="R204" s="1006"/>
      <c r="S204" s="1006"/>
      <c r="T204" s="1006"/>
    </row>
    <row r="205" spans="1:20" ht="15" customHeight="1" thickBot="1">
      <c r="A205" s="950"/>
      <c r="B205" s="954" t="s">
        <v>82</v>
      </c>
      <c r="C205" s="955"/>
      <c r="D205" s="956"/>
      <c r="E205" s="1054"/>
      <c r="F205" s="1003"/>
      <c r="G205" s="1054"/>
      <c r="H205" s="1003"/>
      <c r="I205" s="1003"/>
      <c r="J205" s="1054"/>
      <c r="K205" s="1003"/>
      <c r="L205" s="1003"/>
      <c r="M205" s="1003"/>
      <c r="N205" s="1003"/>
      <c r="O205" s="1003"/>
      <c r="P205" s="1003"/>
      <c r="Q205" s="1003"/>
      <c r="R205" s="1003"/>
      <c r="S205" s="1003"/>
      <c r="T205" s="1003"/>
    </row>
    <row r="206" spans="1:20">
      <c r="A206" s="566" t="s">
        <v>657</v>
      </c>
      <c r="B206" s="153" t="s">
        <v>603</v>
      </c>
      <c r="C206" s="977">
        <v>1</v>
      </c>
      <c r="D206" s="979" t="s">
        <v>658</v>
      </c>
      <c r="E206" s="58" t="s">
        <v>38</v>
      </c>
      <c r="F206" s="933" t="s">
        <v>95</v>
      </c>
      <c r="G206" s="58" t="s">
        <v>96</v>
      </c>
      <c r="H206" s="933" t="s">
        <v>44</v>
      </c>
      <c r="I206" s="933" t="s">
        <v>44</v>
      </c>
      <c r="J206" s="934" t="s">
        <v>44</v>
      </c>
      <c r="K206" s="933" t="s">
        <v>44</v>
      </c>
      <c r="L206" s="933" t="s">
        <v>44</v>
      </c>
      <c r="M206" s="934" t="s">
        <v>44</v>
      </c>
      <c r="N206" s="933" t="s">
        <v>44</v>
      </c>
      <c r="O206" s="1043">
        <v>10920000</v>
      </c>
      <c r="P206" s="933" t="s">
        <v>308</v>
      </c>
      <c r="Q206" s="1047" t="s">
        <v>44</v>
      </c>
      <c r="R206" s="55"/>
      <c r="S206" s="60"/>
      <c r="T206" s="55"/>
    </row>
    <row r="207" spans="1:20">
      <c r="A207" s="149"/>
      <c r="B207" s="137" t="s">
        <v>604</v>
      </c>
      <c r="C207" s="936"/>
      <c r="D207" s="945"/>
      <c r="E207" s="583" t="s">
        <v>41</v>
      </c>
      <c r="F207" s="917"/>
      <c r="G207" s="583" t="s">
        <v>98</v>
      </c>
      <c r="H207" s="917"/>
      <c r="I207" s="917"/>
      <c r="J207" s="919"/>
      <c r="K207" s="917"/>
      <c r="L207" s="917"/>
      <c r="M207" s="919"/>
      <c r="N207" s="917"/>
      <c r="O207" s="911"/>
      <c r="P207" s="917"/>
      <c r="Q207" s="970"/>
      <c r="R207" s="84"/>
      <c r="S207" s="72"/>
      <c r="T207" s="84"/>
    </row>
    <row r="208" spans="1:20">
      <c r="A208" s="149"/>
      <c r="B208" s="54" t="s">
        <v>98</v>
      </c>
      <c r="C208" s="943">
        <v>2</v>
      </c>
      <c r="D208" s="972" t="s">
        <v>1009</v>
      </c>
      <c r="E208" s="569" t="s">
        <v>38</v>
      </c>
      <c r="F208" s="916" t="s">
        <v>63</v>
      </c>
      <c r="G208" s="913" t="s">
        <v>165</v>
      </c>
      <c r="H208" s="916"/>
      <c r="I208" s="916" t="s">
        <v>44</v>
      </c>
      <c r="J208" s="918"/>
      <c r="K208" s="916"/>
      <c r="L208" s="916"/>
      <c r="M208" s="918"/>
      <c r="N208" s="916"/>
      <c r="O208" s="1022">
        <v>100000000</v>
      </c>
      <c r="P208" s="916" t="s">
        <v>168</v>
      </c>
      <c r="Q208" s="969" t="s">
        <v>44</v>
      </c>
      <c r="R208" s="85"/>
      <c r="S208" s="73"/>
      <c r="T208" s="85"/>
    </row>
    <row r="209" spans="1:20">
      <c r="A209" s="149"/>
      <c r="B209" s="71"/>
      <c r="C209" s="936"/>
      <c r="D209" s="945"/>
      <c r="E209" s="583" t="s">
        <v>41</v>
      </c>
      <c r="F209" s="917"/>
      <c r="G209" s="915"/>
      <c r="H209" s="917"/>
      <c r="I209" s="917"/>
      <c r="J209" s="919"/>
      <c r="K209" s="917"/>
      <c r="L209" s="917"/>
      <c r="M209" s="919"/>
      <c r="N209" s="917"/>
      <c r="O209" s="911"/>
      <c r="P209" s="917"/>
      <c r="Q209" s="970"/>
      <c r="R209" s="84"/>
      <c r="S209" s="72"/>
      <c r="T209" s="84"/>
    </row>
    <row r="210" spans="1:20">
      <c r="A210" s="149"/>
      <c r="B210" s="71"/>
      <c r="C210" s="935">
        <v>3</v>
      </c>
      <c r="D210" s="944" t="s">
        <v>659</v>
      </c>
      <c r="E210" s="582" t="s">
        <v>38</v>
      </c>
      <c r="F210" s="923" t="s">
        <v>109</v>
      </c>
      <c r="G210" s="575" t="s">
        <v>110</v>
      </c>
      <c r="H210" s="568"/>
      <c r="I210" s="921" t="s">
        <v>44</v>
      </c>
      <c r="J210" s="575"/>
      <c r="K210" s="568"/>
      <c r="L210" s="568"/>
      <c r="M210" s="575"/>
      <c r="N210" s="568"/>
      <c r="O210" s="1012">
        <v>27000000</v>
      </c>
      <c r="P210" s="921" t="s">
        <v>308</v>
      </c>
      <c r="Q210" s="1013" t="s">
        <v>44</v>
      </c>
      <c r="R210" s="86"/>
      <c r="S210" s="74"/>
      <c r="T210" s="86"/>
    </row>
    <row r="211" spans="1:20">
      <c r="A211" s="149"/>
      <c r="B211" s="71"/>
      <c r="C211" s="936"/>
      <c r="D211" s="945"/>
      <c r="E211" s="583" t="s">
        <v>41</v>
      </c>
      <c r="F211" s="924"/>
      <c r="G211" s="564" t="s">
        <v>112</v>
      </c>
      <c r="H211" s="562"/>
      <c r="I211" s="917"/>
      <c r="J211" s="564"/>
      <c r="K211" s="562"/>
      <c r="L211" s="562"/>
      <c r="M211" s="564"/>
      <c r="N211" s="562"/>
      <c r="O211" s="1005"/>
      <c r="P211" s="917"/>
      <c r="Q211" s="1014"/>
      <c r="R211" s="87"/>
      <c r="S211" s="82"/>
      <c r="T211" s="87"/>
    </row>
    <row r="212" spans="1:20">
      <c r="A212" s="154"/>
      <c r="B212" s="75"/>
      <c r="C212" s="935">
        <v>4</v>
      </c>
      <c r="D212" s="944" t="s">
        <v>660</v>
      </c>
      <c r="E212" s="575" t="s">
        <v>38</v>
      </c>
      <c r="F212" s="923" t="s">
        <v>73</v>
      </c>
      <c r="G212" s="912" t="s">
        <v>517</v>
      </c>
      <c r="H212" s="568"/>
      <c r="I212" s="921"/>
      <c r="J212" s="923" t="s">
        <v>44</v>
      </c>
      <c r="K212" s="568"/>
      <c r="L212" s="568"/>
      <c r="M212" s="575"/>
      <c r="N212" s="568"/>
      <c r="O212" s="1012">
        <v>100000000</v>
      </c>
      <c r="P212" s="921" t="s">
        <v>168</v>
      </c>
      <c r="Q212" s="925" t="s">
        <v>44</v>
      </c>
      <c r="R212" s="88"/>
      <c r="S212" s="76"/>
      <c r="T212" s="88"/>
    </row>
    <row r="213" spans="1:20">
      <c r="A213" s="154"/>
      <c r="B213" s="75"/>
      <c r="C213" s="936"/>
      <c r="D213" s="945"/>
      <c r="E213" s="564" t="s">
        <v>41</v>
      </c>
      <c r="F213" s="924"/>
      <c r="G213" s="915"/>
      <c r="H213" s="562"/>
      <c r="I213" s="917"/>
      <c r="J213" s="924"/>
      <c r="K213" s="562"/>
      <c r="L213" s="562"/>
      <c r="M213" s="564"/>
      <c r="N213" s="562"/>
      <c r="O213" s="1005"/>
      <c r="P213" s="917"/>
      <c r="Q213" s="970"/>
      <c r="R213" s="87"/>
      <c r="S213" s="82"/>
      <c r="T213" s="87"/>
    </row>
    <row r="214" spans="1:20">
      <c r="A214" s="1070"/>
      <c r="B214" s="155"/>
      <c r="C214" s="935">
        <v>5</v>
      </c>
      <c r="D214" s="944" t="s">
        <v>661</v>
      </c>
      <c r="E214" s="575" t="s">
        <v>38</v>
      </c>
      <c r="F214" s="921" t="s">
        <v>71</v>
      </c>
      <c r="G214" s="120" t="s">
        <v>521</v>
      </c>
      <c r="H214" s="568"/>
      <c r="I214" s="568"/>
      <c r="J214" s="912" t="s">
        <v>44</v>
      </c>
      <c r="K214" s="568"/>
      <c r="L214" s="568"/>
      <c r="M214" s="575"/>
      <c r="N214" s="568"/>
      <c r="O214" s="1012">
        <v>150000000</v>
      </c>
      <c r="P214" s="923" t="s">
        <v>168</v>
      </c>
      <c r="Q214" s="101"/>
      <c r="R214" s="88"/>
      <c r="S214" s="920" t="s">
        <v>44</v>
      </c>
      <c r="T214" s="88"/>
    </row>
    <row r="215" spans="1:20">
      <c r="A215" s="1070"/>
      <c r="B215" s="136"/>
      <c r="C215" s="936"/>
      <c r="D215" s="945"/>
      <c r="E215" s="564" t="s">
        <v>41</v>
      </c>
      <c r="F215" s="917"/>
      <c r="G215" s="545" t="s">
        <v>519</v>
      </c>
      <c r="H215" s="562"/>
      <c r="I215" s="562"/>
      <c r="J215" s="915"/>
      <c r="K215" s="562"/>
      <c r="L215" s="562"/>
      <c r="M215" s="564"/>
      <c r="N215" s="562"/>
      <c r="O215" s="1005"/>
      <c r="P215" s="924"/>
      <c r="Q215" s="98"/>
      <c r="R215" s="87"/>
      <c r="S215" s="919"/>
      <c r="T215" s="87"/>
    </row>
    <row r="216" spans="1:20">
      <c r="A216" s="1070"/>
      <c r="B216" s="136"/>
      <c r="C216" s="935">
        <v>6</v>
      </c>
      <c r="D216" s="944" t="s">
        <v>662</v>
      </c>
      <c r="E216" s="575" t="s">
        <v>38</v>
      </c>
      <c r="F216" s="923" t="s">
        <v>73</v>
      </c>
      <c r="G216" s="575" t="s">
        <v>148</v>
      </c>
      <c r="H216" s="568"/>
      <c r="I216" s="923"/>
      <c r="J216" s="912" t="s">
        <v>44</v>
      </c>
      <c r="K216" s="568"/>
      <c r="L216" s="568"/>
      <c r="M216" s="575"/>
      <c r="N216" s="568"/>
      <c r="O216" s="1012">
        <v>150000000</v>
      </c>
      <c r="P216" s="923" t="s">
        <v>168</v>
      </c>
      <c r="Q216" s="925"/>
      <c r="R216" s="88"/>
      <c r="S216" s="76"/>
      <c r="T216" s="88"/>
    </row>
    <row r="217" spans="1:20">
      <c r="A217" s="1070"/>
      <c r="B217" s="75"/>
      <c r="C217" s="936"/>
      <c r="D217" s="945"/>
      <c r="E217" s="564" t="s">
        <v>41</v>
      </c>
      <c r="F217" s="924"/>
      <c r="G217" s="564" t="s">
        <v>522</v>
      </c>
      <c r="H217" s="562"/>
      <c r="I217" s="924"/>
      <c r="J217" s="915"/>
      <c r="K217" s="562"/>
      <c r="L217" s="562"/>
      <c r="M217" s="564"/>
      <c r="N217" s="562"/>
      <c r="O217" s="1005"/>
      <c r="P217" s="924"/>
      <c r="Q217" s="970"/>
      <c r="R217" s="87"/>
      <c r="S217" s="82"/>
      <c r="T217" s="87"/>
    </row>
    <row r="218" spans="1:20">
      <c r="A218" s="154"/>
      <c r="B218" s="75"/>
      <c r="C218" s="935">
        <v>7</v>
      </c>
      <c r="D218" s="944" t="s">
        <v>663</v>
      </c>
      <c r="E218" s="575" t="s">
        <v>38</v>
      </c>
      <c r="F218" s="923" t="s">
        <v>73</v>
      </c>
      <c r="G218" s="575" t="s">
        <v>534</v>
      </c>
      <c r="H218" s="568"/>
      <c r="I218" s="568"/>
      <c r="J218" s="575"/>
      <c r="K218" s="923" t="s">
        <v>44</v>
      </c>
      <c r="L218" s="568"/>
      <c r="M218" s="575"/>
      <c r="N218" s="568"/>
      <c r="O218" s="1012">
        <v>190000000</v>
      </c>
      <c r="P218" s="921" t="s">
        <v>308</v>
      </c>
      <c r="Q218" s="925" t="s">
        <v>44</v>
      </c>
      <c r="R218" s="88"/>
      <c r="S218" s="76"/>
      <c r="T218" s="88"/>
    </row>
    <row r="219" spans="1:20">
      <c r="A219" s="154"/>
      <c r="B219" s="75"/>
      <c r="C219" s="936"/>
      <c r="D219" s="945"/>
      <c r="E219" s="564" t="s">
        <v>41</v>
      </c>
      <c r="F219" s="924"/>
      <c r="G219" s="564" t="s">
        <v>535</v>
      </c>
      <c r="H219" s="562"/>
      <c r="I219" s="562"/>
      <c r="J219" s="564"/>
      <c r="K219" s="924"/>
      <c r="L219" s="562"/>
      <c r="M219" s="564"/>
      <c r="N219" s="562"/>
      <c r="O219" s="1005"/>
      <c r="P219" s="917"/>
      <c r="Q219" s="970"/>
      <c r="R219" s="87"/>
      <c r="S219" s="82"/>
      <c r="T219" s="87"/>
    </row>
    <row r="220" spans="1:20">
      <c r="A220" s="154"/>
      <c r="B220" s="75"/>
      <c r="C220" s="935">
        <v>8</v>
      </c>
      <c r="D220" s="297" t="s">
        <v>1325</v>
      </c>
      <c r="E220" s="575" t="s">
        <v>38</v>
      </c>
      <c r="F220" s="921" t="s">
        <v>71</v>
      </c>
      <c r="G220" s="575" t="s">
        <v>536</v>
      </c>
      <c r="H220" s="568"/>
      <c r="I220" s="923" t="s">
        <v>44</v>
      </c>
      <c r="J220" s="575"/>
      <c r="K220" s="568"/>
      <c r="L220" s="923"/>
      <c r="M220" s="575"/>
      <c r="N220" s="568"/>
      <c r="O220" s="1012">
        <v>60000000</v>
      </c>
      <c r="P220" s="921" t="s">
        <v>308</v>
      </c>
      <c r="Q220" s="925" t="s">
        <v>44</v>
      </c>
      <c r="R220" s="86"/>
      <c r="S220" s="76"/>
      <c r="T220" s="88"/>
    </row>
    <row r="221" spans="1:20">
      <c r="A221" s="154"/>
      <c r="B221" s="75"/>
      <c r="C221" s="936"/>
      <c r="D221" s="298" t="s">
        <v>665</v>
      </c>
      <c r="E221" s="564" t="s">
        <v>41</v>
      </c>
      <c r="F221" s="917"/>
      <c r="G221" s="564" t="s">
        <v>537</v>
      </c>
      <c r="H221" s="562"/>
      <c r="I221" s="924"/>
      <c r="J221" s="564"/>
      <c r="K221" s="562"/>
      <c r="L221" s="924"/>
      <c r="M221" s="564"/>
      <c r="N221" s="562"/>
      <c r="O221" s="1005"/>
      <c r="P221" s="917"/>
      <c r="Q221" s="970"/>
      <c r="R221" s="87"/>
      <c r="S221" s="82"/>
      <c r="T221" s="87"/>
    </row>
    <row r="222" spans="1:20">
      <c r="A222" s="154"/>
      <c r="B222" s="75"/>
      <c r="C222" s="935">
        <v>9</v>
      </c>
      <c r="D222" s="297" t="s">
        <v>666</v>
      </c>
      <c r="E222" s="575" t="s">
        <v>38</v>
      </c>
      <c r="F222" s="923" t="s">
        <v>564</v>
      </c>
      <c r="G222" s="912" t="s">
        <v>520</v>
      </c>
      <c r="H222" s="568"/>
      <c r="I222" s="923" t="s">
        <v>44</v>
      </c>
      <c r="J222" s="575"/>
      <c r="K222" s="568"/>
      <c r="L222" s="568"/>
      <c r="M222" s="575"/>
      <c r="N222" s="568"/>
      <c r="O222" s="1012">
        <v>35000000</v>
      </c>
      <c r="P222" s="923" t="s">
        <v>308</v>
      </c>
      <c r="Q222" s="1013" t="s">
        <v>44</v>
      </c>
      <c r="R222" s="88"/>
      <c r="S222" s="76"/>
      <c r="T222" s="88"/>
    </row>
    <row r="223" spans="1:20">
      <c r="A223" s="156"/>
      <c r="B223" s="156"/>
      <c r="C223" s="936"/>
      <c r="D223" s="298" t="s">
        <v>667</v>
      </c>
      <c r="E223" s="564" t="s">
        <v>41</v>
      </c>
      <c r="F223" s="924"/>
      <c r="G223" s="915"/>
      <c r="H223" s="562"/>
      <c r="I223" s="924"/>
      <c r="J223" s="564"/>
      <c r="K223" s="562"/>
      <c r="L223" s="562"/>
      <c r="M223" s="564"/>
      <c r="N223" s="562"/>
      <c r="O223" s="1005"/>
      <c r="P223" s="924"/>
      <c r="Q223" s="1014"/>
      <c r="R223" s="86"/>
      <c r="S223" s="74"/>
      <c r="T223" s="86"/>
    </row>
    <row r="224" spans="1:20">
      <c r="A224" s="156"/>
      <c r="B224" s="156"/>
      <c r="C224" s="935">
        <v>10</v>
      </c>
      <c r="D224" s="944" t="s">
        <v>668</v>
      </c>
      <c r="E224" s="575" t="s">
        <v>38</v>
      </c>
      <c r="F224" s="923" t="s">
        <v>565</v>
      </c>
      <c r="G224" s="912" t="s">
        <v>540</v>
      </c>
      <c r="H224" s="568"/>
      <c r="I224" s="568"/>
      <c r="J224" s="575"/>
      <c r="K224" s="923" t="s">
        <v>44</v>
      </c>
      <c r="L224" s="568"/>
      <c r="M224" s="575"/>
      <c r="N224" s="568"/>
      <c r="O224" s="1012">
        <v>90000000</v>
      </c>
      <c r="P224" s="921" t="s">
        <v>562</v>
      </c>
      <c r="Q224" s="921"/>
      <c r="R224" s="88"/>
      <c r="S224" s="76"/>
      <c r="T224" s="88"/>
    </row>
    <row r="225" spans="1:20">
      <c r="A225" s="154"/>
      <c r="B225" s="75"/>
      <c r="C225" s="936"/>
      <c r="D225" s="945"/>
      <c r="E225" s="564" t="s">
        <v>41</v>
      </c>
      <c r="F225" s="924"/>
      <c r="G225" s="915"/>
      <c r="H225" s="562"/>
      <c r="I225" s="562"/>
      <c r="J225" s="564"/>
      <c r="K225" s="924"/>
      <c r="L225" s="562"/>
      <c r="M225" s="564"/>
      <c r="N225" s="562"/>
      <c r="O225" s="1005"/>
      <c r="P225" s="917"/>
      <c r="Q225" s="917"/>
      <c r="R225" s="86"/>
      <c r="S225" s="74"/>
      <c r="T225" s="86"/>
    </row>
    <row r="226" spans="1:20">
      <c r="A226" s="154"/>
      <c r="B226" s="75"/>
      <c r="C226" s="935">
        <v>11</v>
      </c>
      <c r="D226" s="944" t="s">
        <v>669</v>
      </c>
      <c r="E226" s="575" t="s">
        <v>38</v>
      </c>
      <c r="F226" s="923" t="s">
        <v>565</v>
      </c>
      <c r="G226" s="912" t="s">
        <v>539</v>
      </c>
      <c r="H226" s="568"/>
      <c r="I226" s="923" t="s">
        <v>44</v>
      </c>
      <c r="J226" s="575"/>
      <c r="K226" s="568"/>
      <c r="L226" s="568"/>
      <c r="M226" s="575"/>
      <c r="N226" s="568"/>
      <c r="O226" s="1012">
        <v>40000000</v>
      </c>
      <c r="P226" s="921" t="s">
        <v>308</v>
      </c>
      <c r="Q226" s="925" t="s">
        <v>44</v>
      </c>
      <c r="R226" s="88"/>
      <c r="S226" s="76"/>
      <c r="T226" s="88"/>
    </row>
    <row r="227" spans="1:20">
      <c r="A227" s="154"/>
      <c r="B227" s="75"/>
      <c r="C227" s="936"/>
      <c r="D227" s="945"/>
      <c r="E227" s="564" t="s">
        <v>41</v>
      </c>
      <c r="F227" s="924"/>
      <c r="G227" s="915"/>
      <c r="H227" s="562"/>
      <c r="I227" s="924"/>
      <c r="J227" s="564"/>
      <c r="K227" s="562"/>
      <c r="L227" s="562"/>
      <c r="M227" s="564"/>
      <c r="N227" s="562"/>
      <c r="O227" s="1005"/>
      <c r="P227" s="917"/>
      <c r="Q227" s="970"/>
      <c r="R227" s="86"/>
      <c r="S227" s="74"/>
      <c r="T227" s="86"/>
    </row>
    <row r="228" spans="1:20">
      <c r="A228" s="154"/>
      <c r="B228" s="75"/>
      <c r="C228" s="935">
        <v>12</v>
      </c>
      <c r="D228" s="944" t="s">
        <v>670</v>
      </c>
      <c r="E228" s="575" t="s">
        <v>38</v>
      </c>
      <c r="F228" s="923" t="s">
        <v>63</v>
      </c>
      <c r="G228" s="912" t="s">
        <v>671</v>
      </c>
      <c r="H228" s="568"/>
      <c r="I228" s="568"/>
      <c r="J228" s="912" t="s">
        <v>44</v>
      </c>
      <c r="K228" s="568"/>
      <c r="L228" s="568"/>
      <c r="M228" s="575"/>
      <c r="N228" s="568"/>
      <c r="O228" s="1012">
        <v>1000000000</v>
      </c>
      <c r="P228" s="923" t="s">
        <v>168</v>
      </c>
      <c r="Q228" s="101"/>
      <c r="R228" s="88"/>
      <c r="S228" s="912" t="s">
        <v>44</v>
      </c>
      <c r="T228" s="88"/>
    </row>
    <row r="229" spans="1:20">
      <c r="A229" s="154"/>
      <c r="B229" s="75"/>
      <c r="C229" s="936"/>
      <c r="D229" s="945"/>
      <c r="E229" s="564" t="s">
        <v>41</v>
      </c>
      <c r="F229" s="924"/>
      <c r="G229" s="915"/>
      <c r="H229" s="562"/>
      <c r="I229" s="562"/>
      <c r="J229" s="915"/>
      <c r="K229" s="562"/>
      <c r="L229" s="562"/>
      <c r="M229" s="564"/>
      <c r="N229" s="562"/>
      <c r="O229" s="1005"/>
      <c r="P229" s="924"/>
      <c r="Q229" s="98"/>
      <c r="R229" s="87"/>
      <c r="S229" s="915"/>
      <c r="T229" s="87"/>
    </row>
    <row r="230" spans="1:20">
      <c r="A230" s="154"/>
      <c r="B230" s="75"/>
      <c r="C230" s="935">
        <v>13</v>
      </c>
      <c r="D230" s="944" t="s">
        <v>672</v>
      </c>
      <c r="E230" s="575" t="s">
        <v>38</v>
      </c>
      <c r="F230" s="923" t="s">
        <v>566</v>
      </c>
      <c r="G230" s="912" t="s">
        <v>552</v>
      </c>
      <c r="H230" s="568"/>
      <c r="I230" s="923" t="s">
        <v>44</v>
      </c>
      <c r="J230" s="912" t="s">
        <v>44</v>
      </c>
      <c r="K230" s="568"/>
      <c r="L230" s="568"/>
      <c r="M230" s="575"/>
      <c r="N230" s="568"/>
      <c r="O230" s="1011">
        <v>1800000000</v>
      </c>
      <c r="P230" s="932" t="s">
        <v>562</v>
      </c>
      <c r="Q230" s="563"/>
      <c r="R230" s="86"/>
      <c r="S230" s="76"/>
      <c r="T230" s="88"/>
    </row>
    <row r="231" spans="1:20">
      <c r="A231" s="154"/>
      <c r="B231" s="75"/>
      <c r="C231" s="936"/>
      <c r="D231" s="945"/>
      <c r="E231" s="564" t="s">
        <v>41</v>
      </c>
      <c r="F231" s="924"/>
      <c r="G231" s="915"/>
      <c r="H231" s="562"/>
      <c r="I231" s="924"/>
      <c r="J231" s="915"/>
      <c r="K231" s="562"/>
      <c r="L231" s="562"/>
      <c r="M231" s="564"/>
      <c r="N231" s="562"/>
      <c r="O231" s="1005"/>
      <c r="P231" s="924"/>
      <c r="Q231" s="564"/>
      <c r="R231" s="87"/>
      <c r="S231" s="82"/>
      <c r="T231" s="87"/>
    </row>
    <row r="232" spans="1:20">
      <c r="A232" s="154"/>
      <c r="B232" s="75"/>
      <c r="C232" s="935">
        <v>14</v>
      </c>
      <c r="D232" s="299" t="s">
        <v>1108</v>
      </c>
      <c r="E232" s="575" t="s">
        <v>38</v>
      </c>
      <c r="F232" s="923" t="s">
        <v>153</v>
      </c>
      <c r="G232" s="912" t="s">
        <v>671</v>
      </c>
      <c r="H232" s="923"/>
      <c r="I232" s="932" t="s">
        <v>44</v>
      </c>
      <c r="J232" s="563"/>
      <c r="K232" s="932" t="s">
        <v>44</v>
      </c>
      <c r="L232" s="561"/>
      <c r="M232" s="563"/>
      <c r="N232" s="561"/>
      <c r="O232" s="1012">
        <v>3000000000</v>
      </c>
      <c r="P232" s="939" t="s">
        <v>168</v>
      </c>
      <c r="Q232" s="912" t="s">
        <v>44</v>
      </c>
      <c r="R232" s="88"/>
      <c r="S232" s="76"/>
      <c r="T232" s="88"/>
    </row>
    <row r="233" spans="1:20" ht="15.75" thickBot="1">
      <c r="A233" s="154"/>
      <c r="B233" s="75"/>
      <c r="C233" s="943"/>
      <c r="D233" s="306" t="s">
        <v>1107</v>
      </c>
      <c r="E233" s="832" t="s">
        <v>41</v>
      </c>
      <c r="F233" s="932"/>
      <c r="G233" s="913"/>
      <c r="H233" s="932"/>
      <c r="I233" s="932"/>
      <c r="J233" s="832"/>
      <c r="K233" s="932"/>
      <c r="L233" s="830"/>
      <c r="M233" s="832"/>
      <c r="N233" s="830"/>
      <c r="O233" s="1011"/>
      <c r="P233" s="932"/>
      <c r="Q233" s="913"/>
      <c r="R233" s="86"/>
      <c r="S233" s="74"/>
      <c r="T233" s="86"/>
    </row>
    <row r="234" spans="1:20" s="65" customFormat="1" ht="15.75" thickBot="1">
      <c r="A234" s="160"/>
      <c r="B234" s="160"/>
      <c r="C234" s="829"/>
      <c r="D234" s="859"/>
      <c r="E234" s="64"/>
      <c r="F234" s="829"/>
      <c r="G234" s="829"/>
      <c r="H234" s="829"/>
      <c r="I234" s="829"/>
      <c r="J234" s="64"/>
      <c r="K234" s="829"/>
      <c r="L234" s="64"/>
      <c r="M234" s="64"/>
      <c r="N234" s="64"/>
      <c r="O234" s="844"/>
      <c r="P234" s="829"/>
      <c r="Q234" s="829"/>
      <c r="R234" s="61"/>
      <c r="S234" s="61"/>
      <c r="T234" s="61"/>
    </row>
    <row r="235" spans="1:20">
      <c r="A235" s="159"/>
      <c r="B235" s="860"/>
      <c r="C235" s="977">
        <v>15</v>
      </c>
      <c r="D235" s="979" t="s">
        <v>673</v>
      </c>
      <c r="E235" s="64" t="s">
        <v>38</v>
      </c>
      <c r="F235" s="931" t="s">
        <v>106</v>
      </c>
      <c r="G235" s="64" t="s">
        <v>538</v>
      </c>
      <c r="H235" s="843"/>
      <c r="I235" s="843"/>
      <c r="J235" s="64"/>
      <c r="K235" s="931" t="s">
        <v>44</v>
      </c>
      <c r="L235" s="843"/>
      <c r="M235" s="64"/>
      <c r="N235" s="843"/>
      <c r="O235" s="1004">
        <v>175000000</v>
      </c>
      <c r="P235" s="931" t="s">
        <v>309</v>
      </c>
      <c r="Q235" s="64"/>
      <c r="R235" s="108"/>
      <c r="S235" s="61"/>
      <c r="T235" s="108"/>
    </row>
    <row r="236" spans="1:20">
      <c r="A236" s="156"/>
      <c r="B236" s="156"/>
      <c r="C236" s="936"/>
      <c r="D236" s="945"/>
      <c r="E236" s="833" t="s">
        <v>41</v>
      </c>
      <c r="F236" s="924"/>
      <c r="G236" s="833" t="s">
        <v>563</v>
      </c>
      <c r="H236" s="831"/>
      <c r="I236" s="831"/>
      <c r="J236" s="833"/>
      <c r="K236" s="924"/>
      <c r="L236" s="831"/>
      <c r="M236" s="833"/>
      <c r="N236" s="831"/>
      <c r="O236" s="1005"/>
      <c r="P236" s="924"/>
      <c r="Q236" s="833"/>
      <c r="R236" s="87"/>
      <c r="S236" s="82"/>
      <c r="T236" s="87"/>
    </row>
    <row r="237" spans="1:20">
      <c r="A237" s="156"/>
      <c r="B237" s="156"/>
      <c r="C237" s="935">
        <v>16</v>
      </c>
      <c r="D237" s="944" t="s">
        <v>674</v>
      </c>
      <c r="E237" s="563" t="s">
        <v>38</v>
      </c>
      <c r="F237" s="932" t="s">
        <v>164</v>
      </c>
      <c r="G237" s="932" t="s">
        <v>165</v>
      </c>
      <c r="H237" s="932" t="s">
        <v>44</v>
      </c>
      <c r="I237" s="932"/>
      <c r="J237" s="913"/>
      <c r="K237" s="932" t="s">
        <v>44</v>
      </c>
      <c r="L237" s="932"/>
      <c r="M237" s="932"/>
      <c r="N237" s="932"/>
      <c r="O237" s="1011">
        <v>160000000</v>
      </c>
      <c r="P237" s="932" t="s">
        <v>308</v>
      </c>
      <c r="Q237" s="932" t="s">
        <v>44</v>
      </c>
      <c r="R237" s="88"/>
      <c r="S237" s="76"/>
      <c r="T237" s="88"/>
    </row>
    <row r="238" spans="1:20" ht="14.25" customHeight="1">
      <c r="A238" s="156"/>
      <c r="B238" s="156"/>
      <c r="C238" s="936"/>
      <c r="D238" s="945"/>
      <c r="E238" s="530" t="s">
        <v>41</v>
      </c>
      <c r="F238" s="924"/>
      <c r="G238" s="924"/>
      <c r="H238" s="924"/>
      <c r="I238" s="924"/>
      <c r="J238" s="915"/>
      <c r="K238" s="924"/>
      <c r="L238" s="924"/>
      <c r="M238" s="924"/>
      <c r="N238" s="924"/>
      <c r="O238" s="1011"/>
      <c r="P238" s="924"/>
      <c r="Q238" s="924"/>
      <c r="R238" s="87"/>
      <c r="S238" s="82"/>
      <c r="T238" s="87"/>
    </row>
    <row r="239" spans="1:20">
      <c r="A239" s="156"/>
      <c r="B239" s="156"/>
      <c r="C239" s="935">
        <v>17</v>
      </c>
      <c r="D239" s="944" t="s">
        <v>675</v>
      </c>
      <c r="E239" s="575" t="s">
        <v>38</v>
      </c>
      <c r="F239" s="923" t="s">
        <v>71</v>
      </c>
      <c r="G239" s="923" t="s">
        <v>570</v>
      </c>
      <c r="H239" s="932"/>
      <c r="I239" s="932"/>
      <c r="J239" s="913"/>
      <c r="K239" s="932"/>
      <c r="L239" s="932"/>
      <c r="M239" s="932" t="s">
        <v>44</v>
      </c>
      <c r="N239" s="932"/>
      <c r="O239" s="1012">
        <v>200000000</v>
      </c>
      <c r="P239" s="923" t="s">
        <v>168</v>
      </c>
      <c r="Q239" s="575"/>
      <c r="R239" s="88"/>
      <c r="S239" s="76"/>
      <c r="T239" s="88"/>
    </row>
    <row r="240" spans="1:20" ht="12.75" customHeight="1" thickBot="1">
      <c r="A240" s="162"/>
      <c r="B240" s="162"/>
      <c r="C240" s="948"/>
      <c r="D240" s="974"/>
      <c r="E240" s="580" t="s">
        <v>41</v>
      </c>
      <c r="F240" s="1000"/>
      <c r="G240" s="1000"/>
      <c r="H240" s="1000"/>
      <c r="I240" s="1000"/>
      <c r="J240" s="981"/>
      <c r="K240" s="1000"/>
      <c r="L240" s="1000"/>
      <c r="M240" s="1000"/>
      <c r="N240" s="1000"/>
      <c r="O240" s="1041"/>
      <c r="P240" s="1000"/>
      <c r="Q240" s="273"/>
      <c r="R240" s="91"/>
      <c r="S240" s="110"/>
      <c r="T240" s="91"/>
    </row>
    <row r="241" spans="1:20">
      <c r="A241" s="161"/>
      <c r="B241" s="224"/>
      <c r="C241" s="977">
        <v>18</v>
      </c>
      <c r="D241" s="301" t="s">
        <v>676</v>
      </c>
      <c r="E241" s="64" t="s">
        <v>38</v>
      </c>
      <c r="F241" s="931" t="s">
        <v>569</v>
      </c>
      <c r="G241" s="914" t="s">
        <v>116</v>
      </c>
      <c r="H241" s="573"/>
      <c r="I241" s="931" t="s">
        <v>44</v>
      </c>
      <c r="J241" s="64"/>
      <c r="K241" s="573"/>
      <c r="L241" s="573"/>
      <c r="M241" s="64"/>
      <c r="N241" s="573"/>
      <c r="O241" s="1004">
        <v>130000000</v>
      </c>
      <c r="P241" s="931" t="s">
        <v>308</v>
      </c>
      <c r="Q241" s="914" t="s">
        <v>44</v>
      </c>
      <c r="R241" s="108"/>
      <c r="S241" s="61"/>
      <c r="T241" s="108"/>
    </row>
    <row r="242" spans="1:20">
      <c r="A242" s="156"/>
      <c r="B242" s="156"/>
      <c r="C242" s="936"/>
      <c r="D242" s="300" t="s">
        <v>677</v>
      </c>
      <c r="E242" s="564" t="s">
        <v>41</v>
      </c>
      <c r="F242" s="924"/>
      <c r="G242" s="915"/>
      <c r="H242" s="562"/>
      <c r="I242" s="924"/>
      <c r="J242" s="564"/>
      <c r="K242" s="562"/>
      <c r="L242" s="562"/>
      <c r="M242" s="564"/>
      <c r="N242" s="562"/>
      <c r="O242" s="1005"/>
      <c r="P242" s="924"/>
      <c r="Q242" s="915"/>
      <c r="R242" s="87"/>
      <c r="S242" s="82"/>
      <c r="T242" s="87"/>
    </row>
    <row r="243" spans="1:20" ht="12.75" customHeight="1">
      <c r="A243" s="156"/>
      <c r="B243" s="156"/>
      <c r="C243" s="935">
        <v>19</v>
      </c>
      <c r="D243" s="944" t="s">
        <v>678</v>
      </c>
      <c r="E243" s="563" t="s">
        <v>38</v>
      </c>
      <c r="F243" s="932" t="s">
        <v>133</v>
      </c>
      <c r="G243" s="913" t="s">
        <v>116</v>
      </c>
      <c r="H243" s="932"/>
      <c r="I243" s="932" t="s">
        <v>44</v>
      </c>
      <c r="J243" s="563"/>
      <c r="K243" s="561"/>
      <c r="L243" s="561"/>
      <c r="M243" s="563"/>
      <c r="N243" s="561"/>
      <c r="O243" s="1011">
        <v>180000000</v>
      </c>
      <c r="P243" s="932" t="s">
        <v>308</v>
      </c>
      <c r="Q243" s="913" t="s">
        <v>44</v>
      </c>
      <c r="R243" s="86"/>
      <c r="S243" s="74"/>
      <c r="T243" s="86"/>
    </row>
    <row r="244" spans="1:20">
      <c r="A244" s="154"/>
      <c r="B244" s="75"/>
      <c r="C244" s="936"/>
      <c r="D244" s="945"/>
      <c r="E244" s="564" t="s">
        <v>41</v>
      </c>
      <c r="F244" s="924"/>
      <c r="G244" s="915"/>
      <c r="H244" s="924"/>
      <c r="I244" s="924"/>
      <c r="J244" s="564"/>
      <c r="K244" s="562"/>
      <c r="L244" s="562"/>
      <c r="M244" s="564"/>
      <c r="N244" s="562"/>
      <c r="O244" s="1005"/>
      <c r="P244" s="924"/>
      <c r="Q244" s="915"/>
      <c r="R244" s="87"/>
      <c r="S244" s="82"/>
      <c r="T244" s="87"/>
    </row>
    <row r="245" spans="1:20" s="65" customFormat="1">
      <c r="A245" s="154"/>
      <c r="B245" s="75"/>
      <c r="C245" s="681"/>
      <c r="D245" s="683"/>
      <c r="E245" s="685"/>
      <c r="F245" s="679"/>
      <c r="G245" s="678"/>
      <c r="H245" s="679"/>
      <c r="I245" s="679"/>
      <c r="J245" s="685"/>
      <c r="K245" s="684"/>
      <c r="L245" s="684"/>
      <c r="M245" s="685"/>
      <c r="N245" s="684"/>
      <c r="O245" s="671"/>
      <c r="P245" s="679"/>
      <c r="Q245" s="678"/>
      <c r="R245" s="86"/>
      <c r="S245" s="74"/>
      <c r="T245" s="86"/>
    </row>
    <row r="246" spans="1:20" ht="12.75" customHeight="1">
      <c r="A246" s="154"/>
      <c r="B246" s="75"/>
      <c r="C246" s="935">
        <v>20</v>
      </c>
      <c r="D246" s="944" t="s">
        <v>679</v>
      </c>
      <c r="E246" s="575" t="s">
        <v>38</v>
      </c>
      <c r="F246" s="923" t="s">
        <v>135</v>
      </c>
      <c r="G246" s="912" t="s">
        <v>116</v>
      </c>
      <c r="H246" s="923"/>
      <c r="I246" s="923" t="s">
        <v>44</v>
      </c>
      <c r="J246" s="575"/>
      <c r="K246" s="568"/>
      <c r="L246" s="568"/>
      <c r="M246" s="575"/>
      <c r="N246" s="568"/>
      <c r="O246" s="1012">
        <v>190000000</v>
      </c>
      <c r="P246" s="923" t="s">
        <v>308</v>
      </c>
      <c r="Q246" s="912" t="s">
        <v>44</v>
      </c>
      <c r="R246" s="88"/>
      <c r="S246" s="76"/>
      <c r="T246" s="88"/>
    </row>
    <row r="247" spans="1:20">
      <c r="A247" s="154"/>
      <c r="B247" s="75"/>
      <c r="C247" s="936"/>
      <c r="D247" s="945"/>
      <c r="E247" s="564" t="s">
        <v>41</v>
      </c>
      <c r="F247" s="924"/>
      <c r="G247" s="915"/>
      <c r="H247" s="924"/>
      <c r="I247" s="924"/>
      <c r="J247" s="564"/>
      <c r="K247" s="562"/>
      <c r="L247" s="562"/>
      <c r="M247" s="564"/>
      <c r="N247" s="562"/>
      <c r="O247" s="1005"/>
      <c r="P247" s="924"/>
      <c r="Q247" s="915"/>
      <c r="R247" s="87"/>
      <c r="S247" s="82"/>
      <c r="T247" s="87"/>
    </row>
    <row r="248" spans="1:20">
      <c r="A248" s="154"/>
      <c r="B248" s="75"/>
      <c r="C248" s="935">
        <v>21</v>
      </c>
      <c r="D248" s="944" t="s">
        <v>680</v>
      </c>
      <c r="E248" s="575" t="s">
        <v>38</v>
      </c>
      <c r="F248" s="923" t="s">
        <v>71</v>
      </c>
      <c r="G248" s="912" t="s">
        <v>540</v>
      </c>
      <c r="H248" s="568"/>
      <c r="I248" s="568"/>
      <c r="J248" s="575"/>
      <c r="K248" s="923" t="s">
        <v>44</v>
      </c>
      <c r="L248" s="568"/>
      <c r="M248" s="575"/>
      <c r="N248" s="568"/>
      <c r="O248" s="1012">
        <v>200000000</v>
      </c>
      <c r="P248" s="923" t="s">
        <v>168</v>
      </c>
      <c r="Q248" s="575"/>
      <c r="R248" s="88"/>
      <c r="S248" s="76"/>
      <c r="T248" s="88"/>
    </row>
    <row r="249" spans="1:20" ht="12" customHeight="1">
      <c r="A249" s="154"/>
      <c r="B249" s="156"/>
      <c r="C249" s="936"/>
      <c r="D249" s="945"/>
      <c r="E249" s="564" t="s">
        <v>41</v>
      </c>
      <c r="F249" s="924"/>
      <c r="G249" s="915"/>
      <c r="H249" s="562"/>
      <c r="I249" s="562"/>
      <c r="J249" s="564"/>
      <c r="K249" s="924"/>
      <c r="L249" s="562"/>
      <c r="M249" s="564"/>
      <c r="N249" s="562"/>
      <c r="O249" s="1005"/>
      <c r="P249" s="924"/>
      <c r="Q249" s="564"/>
      <c r="R249" s="87"/>
      <c r="S249" s="82"/>
      <c r="T249" s="87"/>
    </row>
    <row r="250" spans="1:20">
      <c r="A250" s="154"/>
      <c r="B250" s="156"/>
      <c r="C250" s="935">
        <v>22</v>
      </c>
      <c r="D250" s="944" t="s">
        <v>681</v>
      </c>
      <c r="E250" s="575" t="s">
        <v>38</v>
      </c>
      <c r="F250" s="923" t="s">
        <v>124</v>
      </c>
      <c r="G250" s="575" t="s">
        <v>125</v>
      </c>
      <c r="H250" s="568"/>
      <c r="I250" s="568"/>
      <c r="J250" s="912" t="s">
        <v>44</v>
      </c>
      <c r="K250" s="568"/>
      <c r="L250" s="568"/>
      <c r="M250" s="575"/>
      <c r="N250" s="568"/>
      <c r="O250" s="1012">
        <v>450000000</v>
      </c>
      <c r="P250" s="923" t="s">
        <v>126</v>
      </c>
      <c r="Q250" s="912" t="s">
        <v>44</v>
      </c>
      <c r="R250" s="88"/>
      <c r="S250" s="76"/>
      <c r="T250" s="88"/>
    </row>
    <row r="251" spans="1:20" ht="12" customHeight="1">
      <c r="A251" s="156"/>
      <c r="B251" s="156"/>
      <c r="C251" s="936"/>
      <c r="D251" s="945"/>
      <c r="E251" s="564" t="s">
        <v>41</v>
      </c>
      <c r="F251" s="924"/>
      <c r="G251" s="564" t="s">
        <v>128</v>
      </c>
      <c r="H251" s="562"/>
      <c r="I251" s="562"/>
      <c r="J251" s="915"/>
      <c r="K251" s="562"/>
      <c r="L251" s="562"/>
      <c r="M251" s="564"/>
      <c r="N251" s="562"/>
      <c r="O251" s="1005"/>
      <c r="P251" s="924"/>
      <c r="Q251" s="915"/>
      <c r="R251" s="87"/>
      <c r="S251" s="82"/>
      <c r="T251" s="87"/>
    </row>
    <row r="252" spans="1:20" ht="15.75" thickBot="1">
      <c r="A252" s="162"/>
      <c r="B252" s="162"/>
      <c r="C252" s="615">
        <v>23</v>
      </c>
      <c r="D252" s="616" t="s">
        <v>682</v>
      </c>
      <c r="E252" s="273" t="s">
        <v>38</v>
      </c>
      <c r="F252" s="617" t="s">
        <v>71</v>
      </c>
      <c r="G252" s="617" t="s">
        <v>570</v>
      </c>
      <c r="H252" s="580"/>
      <c r="I252" s="273"/>
      <c r="J252" s="580"/>
      <c r="K252" s="273"/>
      <c r="L252" s="580"/>
      <c r="M252" s="617" t="s">
        <v>44</v>
      </c>
      <c r="N252" s="580"/>
      <c r="O252" s="618">
        <v>200000000</v>
      </c>
      <c r="P252" s="617" t="s">
        <v>168</v>
      </c>
      <c r="Q252" s="273"/>
      <c r="R252" s="91"/>
      <c r="S252" s="110"/>
      <c r="T252" s="91"/>
    </row>
    <row r="253" spans="1:20" ht="17.25" customHeight="1">
      <c r="A253" s="154"/>
      <c r="B253" s="156"/>
      <c r="C253" s="240"/>
      <c r="D253" s="300"/>
      <c r="E253" s="236" t="s">
        <v>41</v>
      </c>
      <c r="F253" s="530"/>
      <c r="G253" s="530"/>
      <c r="H253" s="234"/>
      <c r="I253" s="236"/>
      <c r="J253" s="234"/>
      <c r="K253" s="236"/>
      <c r="L253" s="234"/>
      <c r="M253" s="530"/>
      <c r="N253" s="234"/>
      <c r="O253" s="614"/>
      <c r="P253" s="530"/>
      <c r="Q253" s="236"/>
      <c r="R253" s="87"/>
      <c r="S253" s="82"/>
      <c r="T253" s="87"/>
    </row>
    <row r="254" spans="1:20">
      <c r="A254" s="154"/>
      <c r="B254" s="154"/>
      <c r="C254" s="943">
        <v>24</v>
      </c>
      <c r="D254" s="302" t="s">
        <v>683</v>
      </c>
      <c r="E254" s="235" t="s">
        <v>38</v>
      </c>
      <c r="F254" s="932" t="s">
        <v>592</v>
      </c>
      <c r="G254" s="913" t="s">
        <v>571</v>
      </c>
      <c r="H254" s="233"/>
      <c r="I254" s="235"/>
      <c r="J254" s="233"/>
      <c r="K254" s="235"/>
      <c r="L254" s="233"/>
      <c r="M254" s="913" t="s">
        <v>44</v>
      </c>
      <c r="N254" s="233"/>
      <c r="O254" s="1011">
        <v>250000000</v>
      </c>
      <c r="P254" s="932" t="s">
        <v>168</v>
      </c>
      <c r="Q254" s="235"/>
      <c r="R254" s="86"/>
      <c r="S254" s="74"/>
      <c r="T254" s="86"/>
    </row>
    <row r="255" spans="1:20" ht="15.75" thickBot="1">
      <c r="A255" s="156"/>
      <c r="B255" s="156"/>
      <c r="C255" s="936"/>
      <c r="D255" s="298" t="s">
        <v>684</v>
      </c>
      <c r="E255" s="236" t="s">
        <v>41</v>
      </c>
      <c r="F255" s="924"/>
      <c r="G255" s="915"/>
      <c r="H255" s="234"/>
      <c r="I255" s="236"/>
      <c r="J255" s="666"/>
      <c r="K255" s="236"/>
      <c r="L255" s="234"/>
      <c r="M255" s="915"/>
      <c r="N255" s="234"/>
      <c r="O255" s="1005"/>
      <c r="P255" s="924"/>
      <c r="Q255" s="236"/>
      <c r="R255" s="87"/>
      <c r="S255" s="82"/>
      <c r="T255" s="87"/>
    </row>
    <row r="256" spans="1:20">
      <c r="A256" s="156"/>
      <c r="B256" s="156"/>
      <c r="C256" s="943">
        <v>25</v>
      </c>
      <c r="D256" s="302" t="s">
        <v>685</v>
      </c>
      <c r="E256" s="235" t="s">
        <v>38</v>
      </c>
      <c r="F256" s="932" t="s">
        <v>593</v>
      </c>
      <c r="G256" s="913" t="s">
        <v>572</v>
      </c>
      <c r="H256" s="233"/>
      <c r="I256" s="932" t="s">
        <v>44</v>
      </c>
      <c r="J256" s="667"/>
      <c r="K256" s="235"/>
      <c r="L256" s="233"/>
      <c r="M256" s="235"/>
      <c r="N256" s="233"/>
      <c r="O256" s="1011">
        <v>120000000</v>
      </c>
      <c r="P256" s="932" t="s">
        <v>308</v>
      </c>
      <c r="Q256" s="913" t="s">
        <v>44</v>
      </c>
      <c r="R256" s="86"/>
      <c r="S256" s="74"/>
      <c r="T256" s="86"/>
    </row>
    <row r="257" spans="1:20" ht="15.75" thickBot="1">
      <c r="A257" s="154"/>
      <c r="B257" s="156"/>
      <c r="C257" s="936"/>
      <c r="D257" s="298" t="s">
        <v>686</v>
      </c>
      <c r="E257" s="236" t="s">
        <v>41</v>
      </c>
      <c r="F257" s="924"/>
      <c r="G257" s="915"/>
      <c r="H257" s="234"/>
      <c r="I257" s="924"/>
      <c r="J257" s="668"/>
      <c r="K257" s="236"/>
      <c r="L257" s="234"/>
      <c r="M257" s="236"/>
      <c r="N257" s="234"/>
      <c r="O257" s="1005"/>
      <c r="P257" s="924"/>
      <c r="Q257" s="915"/>
      <c r="R257" s="87"/>
      <c r="S257" s="82"/>
      <c r="T257" s="87"/>
    </row>
    <row r="258" spans="1:20">
      <c r="A258" s="154"/>
      <c r="B258" s="75"/>
      <c r="C258" s="935">
        <v>26</v>
      </c>
      <c r="D258" s="944" t="s">
        <v>687</v>
      </c>
      <c r="E258" s="231" t="s">
        <v>38</v>
      </c>
      <c r="F258" s="923" t="s">
        <v>63</v>
      </c>
      <c r="G258" s="231" t="s">
        <v>554</v>
      </c>
      <c r="H258" s="238"/>
      <c r="I258" s="912" t="s">
        <v>44</v>
      </c>
      <c r="J258" s="666"/>
      <c r="K258" s="231"/>
      <c r="L258" s="238"/>
      <c r="M258" s="231"/>
      <c r="N258" s="238"/>
      <c r="O258" s="1012">
        <v>20000000</v>
      </c>
      <c r="P258" s="923" t="s">
        <v>308</v>
      </c>
      <c r="Q258" s="912" t="s">
        <v>44</v>
      </c>
      <c r="R258" s="88"/>
      <c r="S258" s="76"/>
      <c r="T258" s="88"/>
    </row>
    <row r="259" spans="1:20" ht="12" customHeight="1">
      <c r="A259" s="154"/>
      <c r="B259" s="75"/>
      <c r="C259" s="936"/>
      <c r="D259" s="945"/>
      <c r="E259" s="236" t="s">
        <v>41</v>
      </c>
      <c r="F259" s="924"/>
      <c r="G259" s="236" t="s">
        <v>553</v>
      </c>
      <c r="H259" s="234"/>
      <c r="I259" s="915"/>
      <c r="J259" s="234"/>
      <c r="K259" s="236"/>
      <c r="L259" s="234"/>
      <c r="M259" s="236"/>
      <c r="N259" s="234"/>
      <c r="O259" s="1005"/>
      <c r="P259" s="924"/>
      <c r="Q259" s="915"/>
      <c r="R259" s="87"/>
      <c r="S259" s="82"/>
      <c r="T259" s="87"/>
    </row>
    <row r="260" spans="1:20">
      <c r="A260" s="154"/>
      <c r="B260" s="75"/>
      <c r="C260" s="935">
        <v>27</v>
      </c>
      <c r="D260" s="944" t="s">
        <v>688</v>
      </c>
      <c r="E260" s="231" t="s">
        <v>38</v>
      </c>
      <c r="F260" s="923" t="s">
        <v>594</v>
      </c>
      <c r="G260" s="231" t="s">
        <v>554</v>
      </c>
      <c r="H260" s="238"/>
      <c r="I260" s="912" t="s">
        <v>44</v>
      </c>
      <c r="J260" s="238"/>
      <c r="K260" s="231"/>
      <c r="L260" s="238"/>
      <c r="M260" s="231"/>
      <c r="N260" s="238"/>
      <c r="O260" s="1012">
        <v>20000000</v>
      </c>
      <c r="P260" s="923" t="s">
        <v>308</v>
      </c>
      <c r="Q260" s="912" t="s">
        <v>44</v>
      </c>
      <c r="R260" s="88"/>
      <c r="S260" s="76"/>
      <c r="T260" s="88"/>
    </row>
    <row r="261" spans="1:20" ht="12" customHeight="1">
      <c r="A261" s="154"/>
      <c r="B261" s="75"/>
      <c r="C261" s="936"/>
      <c r="D261" s="945"/>
      <c r="E261" s="236" t="s">
        <v>41</v>
      </c>
      <c r="F261" s="924"/>
      <c r="G261" s="236" t="s">
        <v>553</v>
      </c>
      <c r="H261" s="234"/>
      <c r="I261" s="915"/>
      <c r="J261" s="234"/>
      <c r="K261" s="236"/>
      <c r="L261" s="234"/>
      <c r="M261" s="236"/>
      <c r="N261" s="234"/>
      <c r="O261" s="1005"/>
      <c r="P261" s="924"/>
      <c r="Q261" s="915"/>
      <c r="R261" s="87"/>
      <c r="S261" s="82"/>
      <c r="T261" s="87"/>
    </row>
    <row r="262" spans="1:20">
      <c r="A262" s="154"/>
      <c r="B262" s="75"/>
      <c r="C262" s="935">
        <v>28</v>
      </c>
      <c r="D262" s="944" t="s">
        <v>689</v>
      </c>
      <c r="E262" s="235" t="s">
        <v>38</v>
      </c>
      <c r="F262" s="923" t="s">
        <v>576</v>
      </c>
      <c r="G262" s="912" t="s">
        <v>138</v>
      </c>
      <c r="H262" s="233"/>
      <c r="I262" s="235"/>
      <c r="J262" s="233"/>
      <c r="K262" s="235"/>
      <c r="L262" s="233"/>
      <c r="M262" s="235"/>
      <c r="N262" s="923" t="s">
        <v>44</v>
      </c>
      <c r="O262" s="1012">
        <v>150000000</v>
      </c>
      <c r="P262" s="923" t="s">
        <v>308</v>
      </c>
      <c r="Q262" s="912" t="s">
        <v>44</v>
      </c>
      <c r="R262" s="86"/>
      <c r="S262" s="74"/>
      <c r="T262" s="86"/>
    </row>
    <row r="263" spans="1:20" ht="11.25" customHeight="1">
      <c r="A263" s="154"/>
      <c r="B263" s="75"/>
      <c r="C263" s="936"/>
      <c r="D263" s="945"/>
      <c r="E263" s="236" t="s">
        <v>41</v>
      </c>
      <c r="F263" s="924"/>
      <c r="G263" s="915"/>
      <c r="H263" s="234"/>
      <c r="I263" s="236"/>
      <c r="J263" s="234"/>
      <c r="K263" s="236"/>
      <c r="L263" s="234"/>
      <c r="M263" s="236"/>
      <c r="N263" s="924"/>
      <c r="O263" s="1005"/>
      <c r="P263" s="924"/>
      <c r="Q263" s="915"/>
      <c r="R263" s="87"/>
      <c r="S263" s="82"/>
      <c r="T263" s="87"/>
    </row>
    <row r="264" spans="1:20">
      <c r="A264" s="154"/>
      <c r="B264" s="75"/>
      <c r="C264" s="935">
        <v>29</v>
      </c>
      <c r="D264" s="944" t="s">
        <v>1010</v>
      </c>
      <c r="E264" s="231" t="s">
        <v>38</v>
      </c>
      <c r="F264" s="923" t="s">
        <v>1011</v>
      </c>
      <c r="G264" s="231" t="s">
        <v>573</v>
      </c>
      <c r="H264" s="238"/>
      <c r="I264" s="231"/>
      <c r="J264" s="923" t="s">
        <v>44</v>
      </c>
      <c r="K264" s="231"/>
      <c r="L264" s="238"/>
      <c r="M264" s="231"/>
      <c r="N264" s="238"/>
      <c r="O264" s="1012">
        <v>800000000</v>
      </c>
      <c r="P264" s="923" t="s">
        <v>168</v>
      </c>
      <c r="Q264" s="231"/>
      <c r="R264" s="88"/>
      <c r="S264" s="923"/>
      <c r="T264" s="88"/>
    </row>
    <row r="265" spans="1:20">
      <c r="A265" s="154"/>
      <c r="B265" s="75"/>
      <c r="C265" s="936"/>
      <c r="D265" s="945"/>
      <c r="E265" s="236" t="s">
        <v>41</v>
      </c>
      <c r="F265" s="924"/>
      <c r="G265" s="236" t="s">
        <v>574</v>
      </c>
      <c r="H265" s="234"/>
      <c r="I265" s="236"/>
      <c r="J265" s="924"/>
      <c r="K265" s="236"/>
      <c r="L265" s="234"/>
      <c r="M265" s="236"/>
      <c r="N265" s="234"/>
      <c r="O265" s="1005"/>
      <c r="P265" s="924"/>
      <c r="Q265" s="236"/>
      <c r="R265" s="87"/>
      <c r="S265" s="924"/>
      <c r="T265" s="87"/>
    </row>
    <row r="266" spans="1:20">
      <c r="A266" s="154"/>
      <c r="B266" s="75"/>
      <c r="C266" s="935">
        <v>30</v>
      </c>
      <c r="D266" s="944" t="s">
        <v>690</v>
      </c>
      <c r="E266" s="231" t="s">
        <v>38</v>
      </c>
      <c r="F266" s="923" t="s">
        <v>140</v>
      </c>
      <c r="G266" s="912" t="s">
        <v>141</v>
      </c>
      <c r="H266" s="923" t="s">
        <v>44</v>
      </c>
      <c r="I266" s="231"/>
      <c r="J266" s="923" t="s">
        <v>44</v>
      </c>
      <c r="K266" s="231"/>
      <c r="L266" s="238"/>
      <c r="M266" s="231"/>
      <c r="N266" s="238"/>
      <c r="O266" s="1012">
        <v>30000000</v>
      </c>
      <c r="P266" s="923" t="s">
        <v>308</v>
      </c>
      <c r="Q266" s="912" t="s">
        <v>44</v>
      </c>
      <c r="R266" s="88"/>
      <c r="S266" s="76"/>
      <c r="T266" s="88"/>
    </row>
    <row r="267" spans="1:20">
      <c r="A267" s="154"/>
      <c r="B267" s="75"/>
      <c r="C267" s="936"/>
      <c r="D267" s="945"/>
      <c r="E267" s="236" t="s">
        <v>41</v>
      </c>
      <c r="F267" s="924"/>
      <c r="G267" s="915"/>
      <c r="H267" s="924"/>
      <c r="I267" s="236"/>
      <c r="J267" s="924"/>
      <c r="K267" s="236"/>
      <c r="L267" s="234"/>
      <c r="M267" s="236"/>
      <c r="N267" s="234"/>
      <c r="O267" s="1005"/>
      <c r="P267" s="924"/>
      <c r="Q267" s="915"/>
      <c r="R267" s="87"/>
      <c r="S267" s="82"/>
      <c r="T267" s="87"/>
    </row>
    <row r="268" spans="1:20">
      <c r="A268" s="154"/>
      <c r="B268" s="75"/>
      <c r="C268" s="935">
        <v>31</v>
      </c>
      <c r="D268" s="944" t="s">
        <v>691</v>
      </c>
      <c r="E268" s="231" t="s">
        <v>38</v>
      </c>
      <c r="F268" s="923" t="s">
        <v>103</v>
      </c>
      <c r="G268" s="912" t="s">
        <v>116</v>
      </c>
      <c r="H268" s="923" t="s">
        <v>44</v>
      </c>
      <c r="I268" s="912" t="s">
        <v>44</v>
      </c>
      <c r="J268" s="238"/>
      <c r="K268" s="231"/>
      <c r="L268" s="238"/>
      <c r="M268" s="231"/>
      <c r="N268" s="238"/>
      <c r="O268" s="1012">
        <v>380000000</v>
      </c>
      <c r="P268" s="923" t="s">
        <v>308</v>
      </c>
      <c r="Q268" s="912" t="s">
        <v>44</v>
      </c>
      <c r="R268" s="88"/>
      <c r="S268" s="76"/>
      <c r="T268" s="88"/>
    </row>
    <row r="269" spans="1:20">
      <c r="A269" s="154"/>
      <c r="B269" s="75"/>
      <c r="C269" s="936"/>
      <c r="D269" s="945"/>
      <c r="E269" s="236" t="s">
        <v>41</v>
      </c>
      <c r="F269" s="932"/>
      <c r="G269" s="913"/>
      <c r="H269" s="932"/>
      <c r="I269" s="913"/>
      <c r="J269" s="233"/>
      <c r="K269" s="235"/>
      <c r="L269" s="233"/>
      <c r="M269" s="235"/>
      <c r="N269" s="233"/>
      <c r="O269" s="1011"/>
      <c r="P269" s="932"/>
      <c r="Q269" s="913"/>
      <c r="R269" s="86"/>
      <c r="S269" s="74"/>
      <c r="T269" s="86"/>
    </row>
    <row r="270" spans="1:20">
      <c r="A270" s="154"/>
      <c r="B270" s="75"/>
      <c r="C270" s="935">
        <v>32</v>
      </c>
      <c r="D270" s="944" t="s">
        <v>1259</v>
      </c>
      <c r="E270" s="81" t="s">
        <v>38</v>
      </c>
      <c r="F270" s="923" t="s">
        <v>568</v>
      </c>
      <c r="G270" s="912" t="s">
        <v>182</v>
      </c>
      <c r="H270" s="939" t="s">
        <v>44</v>
      </c>
      <c r="I270" s="912"/>
      <c r="J270" s="238"/>
      <c r="K270" s="231"/>
      <c r="L270" s="238"/>
      <c r="M270" s="231"/>
      <c r="N270" s="238"/>
      <c r="O270" s="1012">
        <v>45000000</v>
      </c>
      <c r="P270" s="923" t="s">
        <v>308</v>
      </c>
      <c r="Q270" s="912" t="s">
        <v>44</v>
      </c>
      <c r="R270" s="88"/>
      <c r="S270" s="76"/>
      <c r="T270" s="88"/>
    </row>
    <row r="271" spans="1:20">
      <c r="A271" s="154"/>
      <c r="B271" s="75"/>
      <c r="C271" s="936"/>
      <c r="D271" s="945"/>
      <c r="E271" s="92" t="s">
        <v>41</v>
      </c>
      <c r="F271" s="924"/>
      <c r="G271" s="915"/>
      <c r="H271" s="940"/>
      <c r="I271" s="915"/>
      <c r="J271" s="234"/>
      <c r="K271" s="236"/>
      <c r="L271" s="234"/>
      <c r="M271" s="236"/>
      <c r="N271" s="234"/>
      <c r="O271" s="1005"/>
      <c r="P271" s="924"/>
      <c r="Q271" s="915"/>
      <c r="R271" s="87"/>
      <c r="S271" s="82"/>
      <c r="T271" s="87"/>
    </row>
    <row r="272" spans="1:20">
      <c r="A272" s="154"/>
      <c r="B272" s="75"/>
      <c r="C272" s="935">
        <v>33</v>
      </c>
      <c r="D272" s="944" t="s">
        <v>692</v>
      </c>
      <c r="E272" s="81" t="s">
        <v>38</v>
      </c>
      <c r="F272" s="923" t="s">
        <v>575</v>
      </c>
      <c r="G272" s="912" t="s">
        <v>141</v>
      </c>
      <c r="H272" s="238"/>
      <c r="I272" s="231"/>
      <c r="J272" s="238"/>
      <c r="K272" s="912" t="s">
        <v>44</v>
      </c>
      <c r="L272" s="238"/>
      <c r="M272" s="231"/>
      <c r="N272" s="238"/>
      <c r="O272" s="1012">
        <v>250000000</v>
      </c>
      <c r="P272" s="923" t="s">
        <v>581</v>
      </c>
      <c r="Q272" s="231"/>
      <c r="R272" s="88"/>
      <c r="S272" s="76"/>
      <c r="T272" s="88"/>
    </row>
    <row r="273" spans="1:20">
      <c r="A273" s="154"/>
      <c r="B273" s="75"/>
      <c r="C273" s="936"/>
      <c r="D273" s="945"/>
      <c r="E273" s="92" t="s">
        <v>41</v>
      </c>
      <c r="F273" s="924"/>
      <c r="G273" s="915"/>
      <c r="H273" s="234"/>
      <c r="I273" s="236"/>
      <c r="J273" s="234"/>
      <c r="K273" s="915"/>
      <c r="L273" s="234"/>
      <c r="M273" s="236"/>
      <c r="N273" s="234"/>
      <c r="O273" s="1005"/>
      <c r="P273" s="924"/>
      <c r="Q273" s="236"/>
      <c r="R273" s="87"/>
      <c r="S273" s="82"/>
      <c r="T273" s="87"/>
    </row>
    <row r="274" spans="1:20">
      <c r="A274" s="154"/>
      <c r="B274" s="75"/>
      <c r="C274" s="935">
        <v>34</v>
      </c>
      <c r="D274" s="297" t="s">
        <v>693</v>
      </c>
      <c r="E274" s="81" t="s">
        <v>38</v>
      </c>
      <c r="F274" s="923" t="s">
        <v>158</v>
      </c>
      <c r="G274" s="912" t="s">
        <v>138</v>
      </c>
      <c r="H274" s="233"/>
      <c r="I274" s="912" t="s">
        <v>44</v>
      </c>
      <c r="J274" s="923" t="s">
        <v>44</v>
      </c>
      <c r="K274" s="235"/>
      <c r="L274" s="233"/>
      <c r="M274" s="235"/>
      <c r="N274" s="233"/>
      <c r="O274" s="1012">
        <v>350000000</v>
      </c>
      <c r="P274" s="923" t="s">
        <v>567</v>
      </c>
      <c r="Q274" s="235"/>
      <c r="R274" s="86"/>
      <c r="S274" s="74"/>
      <c r="T274" s="86"/>
    </row>
    <row r="275" spans="1:20">
      <c r="A275" s="156"/>
      <c r="B275" s="156"/>
      <c r="C275" s="936"/>
      <c r="D275" s="298" t="s">
        <v>694</v>
      </c>
      <c r="E275" s="92" t="s">
        <v>41</v>
      </c>
      <c r="F275" s="924"/>
      <c r="G275" s="915"/>
      <c r="H275" s="234"/>
      <c r="I275" s="915"/>
      <c r="J275" s="924"/>
      <c r="K275" s="236"/>
      <c r="L275" s="234"/>
      <c r="M275" s="236"/>
      <c r="N275" s="234"/>
      <c r="O275" s="1005"/>
      <c r="P275" s="924"/>
      <c r="Q275" s="236"/>
      <c r="R275" s="87"/>
      <c r="S275" s="82"/>
      <c r="T275" s="87"/>
    </row>
    <row r="276" spans="1:20">
      <c r="A276" s="156"/>
      <c r="B276" s="156"/>
      <c r="C276" s="935">
        <v>35</v>
      </c>
      <c r="D276" s="944" t="s">
        <v>695</v>
      </c>
      <c r="E276" s="81" t="s">
        <v>38</v>
      </c>
      <c r="F276" s="923" t="s">
        <v>63</v>
      </c>
      <c r="G276" s="912" t="s">
        <v>182</v>
      </c>
      <c r="H276" s="238"/>
      <c r="I276" s="231"/>
      <c r="J276" s="238"/>
      <c r="K276" s="912" t="s">
        <v>44</v>
      </c>
      <c r="L276" s="238"/>
      <c r="M276" s="231"/>
      <c r="N276" s="238"/>
      <c r="O276" s="1012">
        <v>80000000</v>
      </c>
      <c r="P276" s="923" t="s">
        <v>308</v>
      </c>
      <c r="Q276" s="912" t="s">
        <v>44</v>
      </c>
      <c r="R276" s="88"/>
      <c r="S276" s="76"/>
      <c r="T276" s="88"/>
    </row>
    <row r="277" spans="1:20">
      <c r="A277" s="154"/>
      <c r="B277" s="75"/>
      <c r="C277" s="936"/>
      <c r="D277" s="945"/>
      <c r="E277" s="92" t="s">
        <v>41</v>
      </c>
      <c r="F277" s="924"/>
      <c r="G277" s="915"/>
      <c r="H277" s="234"/>
      <c r="I277" s="236"/>
      <c r="J277" s="234"/>
      <c r="K277" s="915"/>
      <c r="L277" s="234"/>
      <c r="M277" s="236"/>
      <c r="N277" s="234"/>
      <c r="O277" s="1005"/>
      <c r="P277" s="924"/>
      <c r="Q277" s="915"/>
      <c r="R277" s="87"/>
      <c r="S277" s="82"/>
      <c r="T277" s="87"/>
    </row>
    <row r="278" spans="1:20">
      <c r="A278" s="154"/>
      <c r="B278" s="75"/>
      <c r="C278" s="935">
        <v>36</v>
      </c>
      <c r="D278" s="944" t="s">
        <v>696</v>
      </c>
      <c r="E278" s="81" t="s">
        <v>38</v>
      </c>
      <c r="F278" s="923" t="s">
        <v>63</v>
      </c>
      <c r="G278" s="912" t="s">
        <v>182</v>
      </c>
      <c r="H278" s="238"/>
      <c r="I278" s="231"/>
      <c r="J278" s="238"/>
      <c r="K278" s="912" t="s">
        <v>44</v>
      </c>
      <c r="L278" s="238"/>
      <c r="M278" s="231"/>
      <c r="N278" s="238"/>
      <c r="O278" s="1012">
        <v>80000000</v>
      </c>
      <c r="P278" s="923" t="s">
        <v>308</v>
      </c>
      <c r="Q278" s="912" t="s">
        <v>44</v>
      </c>
      <c r="R278" s="88"/>
      <c r="S278" s="76"/>
      <c r="T278" s="88"/>
    </row>
    <row r="279" spans="1:20">
      <c r="A279" s="154"/>
      <c r="B279" s="75"/>
      <c r="C279" s="936"/>
      <c r="D279" s="945"/>
      <c r="E279" s="92" t="s">
        <v>41</v>
      </c>
      <c r="F279" s="924"/>
      <c r="G279" s="915"/>
      <c r="H279" s="234"/>
      <c r="I279" s="236"/>
      <c r="J279" s="234"/>
      <c r="K279" s="915"/>
      <c r="L279" s="234"/>
      <c r="M279" s="236"/>
      <c r="N279" s="234"/>
      <c r="O279" s="1005"/>
      <c r="P279" s="924"/>
      <c r="Q279" s="915"/>
      <c r="R279" s="87"/>
      <c r="S279" s="82"/>
      <c r="T279" s="87"/>
    </row>
    <row r="280" spans="1:20">
      <c r="A280" s="154"/>
      <c r="B280" s="75"/>
      <c r="C280" s="935">
        <v>37</v>
      </c>
      <c r="D280" s="944" t="s">
        <v>697</v>
      </c>
      <c r="E280" s="81" t="s">
        <v>38</v>
      </c>
      <c r="F280" s="923" t="s">
        <v>582</v>
      </c>
      <c r="G280" s="832" t="s">
        <v>528</v>
      </c>
      <c r="H280" s="830"/>
      <c r="I280" s="912" t="s">
        <v>44</v>
      </c>
      <c r="J280" s="830"/>
      <c r="K280" s="832"/>
      <c r="L280" s="830"/>
      <c r="M280" s="832"/>
      <c r="N280" s="830"/>
      <c r="O280" s="1012">
        <v>50000000</v>
      </c>
      <c r="P280" s="923" t="s">
        <v>308</v>
      </c>
      <c r="Q280" s="912" t="s">
        <v>44</v>
      </c>
      <c r="R280" s="86"/>
      <c r="S280" s="74"/>
      <c r="T280" s="86"/>
    </row>
    <row r="281" spans="1:20" ht="15.75" thickBot="1">
      <c r="A281" s="157"/>
      <c r="B281" s="77"/>
      <c r="C281" s="948"/>
      <c r="D281" s="974"/>
      <c r="E281" s="143" t="s">
        <v>41</v>
      </c>
      <c r="F281" s="1000"/>
      <c r="G281" s="273" t="s">
        <v>98</v>
      </c>
      <c r="H281" s="849"/>
      <c r="I281" s="981"/>
      <c r="J281" s="849"/>
      <c r="K281" s="273"/>
      <c r="L281" s="849"/>
      <c r="M281" s="273"/>
      <c r="N281" s="849"/>
      <c r="O281" s="1041"/>
      <c r="P281" s="1000"/>
      <c r="Q281" s="981"/>
      <c r="R281" s="91"/>
      <c r="S281" s="110"/>
      <c r="T281" s="91"/>
    </row>
    <row r="282" spans="1:20">
      <c r="A282" s="154"/>
      <c r="B282" s="156"/>
      <c r="C282" s="943">
        <v>38</v>
      </c>
      <c r="D282" s="972" t="s">
        <v>698</v>
      </c>
      <c r="E282" s="93" t="s">
        <v>38</v>
      </c>
      <c r="F282" s="932" t="s">
        <v>63</v>
      </c>
      <c r="G282" s="913" t="s">
        <v>165</v>
      </c>
      <c r="H282" s="830"/>
      <c r="I282" s="832"/>
      <c r="J282" s="830"/>
      <c r="K282" s="832"/>
      <c r="L282" s="932" t="s">
        <v>44</v>
      </c>
      <c r="M282" s="832"/>
      <c r="N282" s="830"/>
      <c r="O282" s="1011">
        <v>95000000</v>
      </c>
      <c r="P282" s="932" t="s">
        <v>308</v>
      </c>
      <c r="Q282" s="913" t="s">
        <v>44</v>
      </c>
      <c r="R282" s="86"/>
      <c r="S282" s="74"/>
      <c r="T282" s="86"/>
    </row>
    <row r="283" spans="1:20">
      <c r="A283" s="156"/>
      <c r="B283" s="156"/>
      <c r="C283" s="936"/>
      <c r="D283" s="945"/>
      <c r="E283" s="92" t="s">
        <v>41</v>
      </c>
      <c r="F283" s="924"/>
      <c r="G283" s="915"/>
      <c r="H283" s="234"/>
      <c r="I283" s="236"/>
      <c r="J283" s="234"/>
      <c r="K283" s="236"/>
      <c r="L283" s="924"/>
      <c r="M283" s="236"/>
      <c r="N283" s="234"/>
      <c r="O283" s="1005"/>
      <c r="P283" s="924"/>
      <c r="Q283" s="915"/>
      <c r="R283" s="87"/>
      <c r="S283" s="82"/>
      <c r="T283" s="87"/>
    </row>
    <row r="284" spans="1:20">
      <c r="A284" s="156"/>
      <c r="B284" s="156"/>
      <c r="C284" s="935">
        <v>39</v>
      </c>
      <c r="D284" s="944" t="s">
        <v>699</v>
      </c>
      <c r="E284" s="81" t="s">
        <v>38</v>
      </c>
      <c r="F284" s="923" t="s">
        <v>575</v>
      </c>
      <c r="G284" s="912" t="s">
        <v>141</v>
      </c>
      <c r="H284" s="238"/>
      <c r="I284" s="231"/>
      <c r="J284" s="238"/>
      <c r="K284" s="912" t="s">
        <v>44</v>
      </c>
      <c r="L284" s="238"/>
      <c r="M284" s="231"/>
      <c r="N284" s="238"/>
      <c r="O284" s="1012">
        <v>110000000</v>
      </c>
      <c r="P284" s="923" t="s">
        <v>308</v>
      </c>
      <c r="Q284" s="912" t="s">
        <v>44</v>
      </c>
      <c r="R284" s="88"/>
      <c r="S284" s="76"/>
      <c r="T284" s="88"/>
    </row>
    <row r="285" spans="1:20">
      <c r="A285" s="156"/>
      <c r="B285" s="156"/>
      <c r="C285" s="936"/>
      <c r="D285" s="945"/>
      <c r="E285" s="92" t="s">
        <v>41</v>
      </c>
      <c r="F285" s="924"/>
      <c r="G285" s="915"/>
      <c r="H285" s="234"/>
      <c r="I285" s="236"/>
      <c r="J285" s="234"/>
      <c r="K285" s="915"/>
      <c r="L285" s="234"/>
      <c r="M285" s="236"/>
      <c r="N285" s="234"/>
      <c r="O285" s="1005"/>
      <c r="P285" s="924"/>
      <c r="Q285" s="915"/>
      <c r="R285" s="87"/>
      <c r="S285" s="82"/>
      <c r="T285" s="87"/>
    </row>
    <row r="286" spans="1:20">
      <c r="A286" s="156"/>
      <c r="B286" s="156"/>
      <c r="C286" s="935">
        <v>40</v>
      </c>
      <c r="D286" s="297" t="s">
        <v>700</v>
      </c>
      <c r="E286" s="93" t="s">
        <v>38</v>
      </c>
      <c r="F286" s="932" t="s">
        <v>63</v>
      </c>
      <c r="G286" s="235" t="s">
        <v>526</v>
      </c>
      <c r="H286" s="233"/>
      <c r="I286" s="235"/>
      <c r="J286" s="233"/>
      <c r="K286" s="913" t="s">
        <v>44</v>
      </c>
      <c r="L286" s="233"/>
      <c r="M286" s="235"/>
      <c r="N286" s="233"/>
      <c r="O286" s="1011">
        <v>180000000</v>
      </c>
      <c r="P286" s="932" t="s">
        <v>581</v>
      </c>
      <c r="Q286" s="235"/>
      <c r="R286" s="86"/>
      <c r="S286" s="74"/>
      <c r="T286" s="86"/>
    </row>
    <row r="287" spans="1:20">
      <c r="A287" s="154"/>
      <c r="B287" s="75"/>
      <c r="C287" s="936"/>
      <c r="D287" s="298" t="s">
        <v>701</v>
      </c>
      <c r="E287" s="92" t="s">
        <v>41</v>
      </c>
      <c r="F287" s="924"/>
      <c r="G287" s="235" t="s">
        <v>530</v>
      </c>
      <c r="H287" s="233"/>
      <c r="I287" s="235"/>
      <c r="J287" s="233"/>
      <c r="K287" s="915"/>
      <c r="L287" s="233"/>
      <c r="M287" s="235"/>
      <c r="N287" s="233"/>
      <c r="O287" s="1005"/>
      <c r="P287" s="924"/>
      <c r="Q287" s="235"/>
      <c r="R287" s="86"/>
      <c r="S287" s="74"/>
      <c r="T287" s="86"/>
    </row>
    <row r="288" spans="1:20" s="65" customFormat="1">
      <c r="A288" s="154"/>
      <c r="B288" s="75"/>
      <c r="C288" s="744"/>
      <c r="D288" s="302"/>
      <c r="E288" s="93"/>
      <c r="F288" s="741"/>
      <c r="G288" s="749"/>
      <c r="H288" s="748"/>
      <c r="I288" s="749"/>
      <c r="J288" s="748"/>
      <c r="K288" s="742"/>
      <c r="L288" s="748"/>
      <c r="M288" s="749"/>
      <c r="N288" s="748"/>
      <c r="O288" s="734"/>
      <c r="P288" s="741"/>
      <c r="Q288" s="749"/>
      <c r="R288" s="86"/>
      <c r="S288" s="74"/>
      <c r="T288" s="86"/>
    </row>
    <row r="289" spans="1:20">
      <c r="A289" s="154"/>
      <c r="B289" s="156"/>
      <c r="C289" s="935">
        <v>41</v>
      </c>
      <c r="D289" s="944" t="s">
        <v>702</v>
      </c>
      <c r="E289" s="81" t="s">
        <v>38</v>
      </c>
      <c r="F289" s="923" t="s">
        <v>585</v>
      </c>
      <c r="G289" s="912" t="s">
        <v>116</v>
      </c>
      <c r="H289" s="238"/>
      <c r="I289" s="231"/>
      <c r="J289" s="923" t="s">
        <v>44</v>
      </c>
      <c r="K289" s="231"/>
      <c r="L289" s="238"/>
      <c r="M289" s="231"/>
      <c r="N289" s="238"/>
      <c r="O289" s="1012">
        <v>145000000</v>
      </c>
      <c r="P289" s="923" t="s">
        <v>567</v>
      </c>
      <c r="Q289" s="231"/>
      <c r="R289" s="88"/>
      <c r="S289" s="76"/>
      <c r="T289" s="88"/>
    </row>
    <row r="290" spans="1:20">
      <c r="A290" s="156"/>
      <c r="B290" s="156"/>
      <c r="C290" s="936"/>
      <c r="D290" s="945"/>
      <c r="E290" s="92" t="s">
        <v>41</v>
      </c>
      <c r="F290" s="924"/>
      <c r="G290" s="915"/>
      <c r="H290" s="234"/>
      <c r="I290" s="236"/>
      <c r="J290" s="924"/>
      <c r="K290" s="236"/>
      <c r="L290" s="234"/>
      <c r="M290" s="236"/>
      <c r="N290" s="234"/>
      <c r="O290" s="1005"/>
      <c r="P290" s="924"/>
      <c r="Q290" s="236"/>
      <c r="R290" s="87"/>
      <c r="S290" s="82"/>
      <c r="T290" s="87"/>
    </row>
    <row r="291" spans="1:20">
      <c r="A291" s="156"/>
      <c r="B291" s="156"/>
      <c r="C291" s="935">
        <v>42</v>
      </c>
      <c r="D291" s="944" t="s">
        <v>703</v>
      </c>
      <c r="E291" s="93" t="s">
        <v>38</v>
      </c>
      <c r="F291" s="932" t="s">
        <v>161</v>
      </c>
      <c r="G291" s="932" t="s">
        <v>138</v>
      </c>
      <c r="H291" s="233"/>
      <c r="I291" s="235"/>
      <c r="J291" s="233"/>
      <c r="K291" s="932" t="s">
        <v>44</v>
      </c>
      <c r="L291" s="233"/>
      <c r="M291" s="235"/>
      <c r="N291" s="233"/>
      <c r="O291" s="1011">
        <v>111000000</v>
      </c>
      <c r="P291" s="230" t="s">
        <v>308</v>
      </c>
      <c r="Q291" s="230" t="s">
        <v>44</v>
      </c>
      <c r="R291" s="86"/>
      <c r="S291" s="74"/>
      <c r="T291" s="86"/>
    </row>
    <row r="292" spans="1:20">
      <c r="A292" s="154"/>
      <c r="B292" s="75"/>
      <c r="C292" s="936"/>
      <c r="D292" s="945"/>
      <c r="E292" s="92" t="s">
        <v>41</v>
      </c>
      <c r="F292" s="924"/>
      <c r="G292" s="924"/>
      <c r="H292" s="234"/>
      <c r="I292" s="236"/>
      <c r="J292" s="234"/>
      <c r="K292" s="924"/>
      <c r="L292" s="234"/>
      <c r="M292" s="236"/>
      <c r="N292" s="234"/>
      <c r="O292" s="1005"/>
      <c r="P292" s="229"/>
      <c r="Q292" s="229"/>
      <c r="R292" s="87"/>
      <c r="S292" s="82"/>
      <c r="T292" s="87"/>
    </row>
    <row r="293" spans="1:20">
      <c r="A293" s="154"/>
      <c r="B293" s="75"/>
      <c r="C293" s="935">
        <v>43</v>
      </c>
      <c r="D293" s="297" t="s">
        <v>704</v>
      </c>
      <c r="E293" s="81" t="s">
        <v>38</v>
      </c>
      <c r="F293" s="923" t="s">
        <v>584</v>
      </c>
      <c r="G293" s="912" t="s">
        <v>545</v>
      </c>
      <c r="H293" s="238"/>
      <c r="I293" s="912" t="s">
        <v>44</v>
      </c>
      <c r="J293" s="238"/>
      <c r="K293" s="231"/>
      <c r="L293" s="238"/>
      <c r="M293" s="231"/>
      <c r="N293" s="238"/>
      <c r="O293" s="1012">
        <v>30000000</v>
      </c>
      <c r="P293" s="923" t="s">
        <v>308</v>
      </c>
      <c r="Q293" s="912" t="s">
        <v>44</v>
      </c>
      <c r="R293" s="88"/>
      <c r="S293" s="76"/>
      <c r="T293" s="88"/>
    </row>
    <row r="294" spans="1:20">
      <c r="A294" s="154"/>
      <c r="B294" s="75"/>
      <c r="C294" s="936"/>
      <c r="D294" s="298" t="s">
        <v>705</v>
      </c>
      <c r="E294" s="92" t="s">
        <v>41</v>
      </c>
      <c r="F294" s="924"/>
      <c r="G294" s="915"/>
      <c r="H294" s="234"/>
      <c r="I294" s="915"/>
      <c r="J294" s="234"/>
      <c r="K294" s="236"/>
      <c r="L294" s="234"/>
      <c r="M294" s="236"/>
      <c r="N294" s="234"/>
      <c r="O294" s="1005"/>
      <c r="P294" s="924"/>
      <c r="Q294" s="915"/>
      <c r="R294" s="87"/>
      <c r="S294" s="82"/>
      <c r="T294" s="87"/>
    </row>
    <row r="295" spans="1:20">
      <c r="A295" s="154"/>
      <c r="B295" s="75"/>
      <c r="C295" s="239">
        <v>44</v>
      </c>
      <c r="D295" s="302" t="s">
        <v>706</v>
      </c>
      <c r="E295" s="81" t="s">
        <v>38</v>
      </c>
      <c r="F295" s="923" t="s">
        <v>100</v>
      </c>
      <c r="G295" s="912" t="s">
        <v>546</v>
      </c>
      <c r="H295" s="238"/>
      <c r="I295" s="231"/>
      <c r="J295" s="923" t="s">
        <v>44</v>
      </c>
      <c r="K295" s="231" t="s">
        <v>47</v>
      </c>
      <c r="L295" s="238"/>
      <c r="M295" s="231"/>
      <c r="N295" s="238"/>
      <c r="O295" s="1012">
        <v>250000000</v>
      </c>
      <c r="P295" s="923" t="s">
        <v>562</v>
      </c>
      <c r="Q295" s="231"/>
      <c r="R295" s="88"/>
      <c r="S295" s="76"/>
      <c r="T295" s="88"/>
    </row>
    <row r="296" spans="1:20">
      <c r="A296" s="154"/>
      <c r="B296" s="75"/>
      <c r="C296" s="240"/>
      <c r="D296" s="298" t="s">
        <v>707</v>
      </c>
      <c r="E296" s="92" t="s">
        <v>41</v>
      </c>
      <c r="F296" s="924"/>
      <c r="G296" s="915"/>
      <c r="H296" s="234"/>
      <c r="I296" s="236"/>
      <c r="J296" s="924"/>
      <c r="K296" s="236"/>
      <c r="L296" s="234"/>
      <c r="M296" s="236"/>
      <c r="N296" s="234"/>
      <c r="O296" s="1005"/>
      <c r="P296" s="924"/>
      <c r="Q296" s="236"/>
      <c r="R296" s="87"/>
      <c r="S296" s="82"/>
      <c r="T296" s="87"/>
    </row>
    <row r="297" spans="1:20">
      <c r="A297" s="154"/>
      <c r="B297" s="75"/>
      <c r="C297" s="935">
        <v>45</v>
      </c>
      <c r="D297" s="944" t="s">
        <v>708</v>
      </c>
      <c r="E297" s="81" t="s">
        <v>38</v>
      </c>
      <c r="F297" s="923" t="s">
        <v>575</v>
      </c>
      <c r="G297" s="912" t="s">
        <v>141</v>
      </c>
      <c r="H297" s="233"/>
      <c r="I297" s="923" t="s">
        <v>44</v>
      </c>
      <c r="J297" s="233"/>
      <c r="K297" s="235"/>
      <c r="L297" s="233"/>
      <c r="M297" s="235"/>
      <c r="N297" s="233"/>
      <c r="O297" s="1012">
        <v>90000000</v>
      </c>
      <c r="P297" s="923" t="s">
        <v>308</v>
      </c>
      <c r="Q297" s="912" t="s">
        <v>44</v>
      </c>
      <c r="R297" s="86"/>
      <c r="S297" s="74"/>
      <c r="T297" s="86"/>
    </row>
    <row r="298" spans="1:20">
      <c r="A298" s="154"/>
      <c r="B298" s="75"/>
      <c r="C298" s="936"/>
      <c r="D298" s="945"/>
      <c r="E298" s="92" t="s">
        <v>41</v>
      </c>
      <c r="F298" s="924"/>
      <c r="G298" s="915"/>
      <c r="H298" s="233"/>
      <c r="I298" s="924"/>
      <c r="J298" s="233"/>
      <c r="K298" s="235"/>
      <c r="L298" s="233"/>
      <c r="M298" s="235"/>
      <c r="N298" s="233"/>
      <c r="O298" s="1005"/>
      <c r="P298" s="924"/>
      <c r="Q298" s="915"/>
      <c r="R298" s="86"/>
      <c r="S298" s="74"/>
      <c r="T298" s="86"/>
    </row>
    <row r="299" spans="1:20">
      <c r="A299" s="154"/>
      <c r="B299" s="75"/>
      <c r="C299" s="935">
        <v>46</v>
      </c>
      <c r="D299" s="944" t="s">
        <v>709</v>
      </c>
      <c r="E299" s="81" t="s">
        <v>38</v>
      </c>
      <c r="F299" s="923" t="s">
        <v>161</v>
      </c>
      <c r="G299" s="912" t="s">
        <v>176</v>
      </c>
      <c r="H299" s="238"/>
      <c r="I299" s="231"/>
      <c r="J299" s="923" t="s">
        <v>44</v>
      </c>
      <c r="K299" s="231"/>
      <c r="L299" s="238"/>
      <c r="M299" s="231"/>
      <c r="N299" s="238"/>
      <c r="O299" s="1012">
        <v>120000000</v>
      </c>
      <c r="P299" s="923" t="s">
        <v>308</v>
      </c>
      <c r="Q299" s="912" t="s">
        <v>44</v>
      </c>
      <c r="R299" s="88"/>
      <c r="S299" s="76"/>
      <c r="T299" s="88"/>
    </row>
    <row r="300" spans="1:20" ht="15.75" thickBot="1">
      <c r="A300" s="157"/>
      <c r="B300" s="77"/>
      <c r="C300" s="948"/>
      <c r="D300" s="974"/>
      <c r="E300" s="143" t="s">
        <v>41</v>
      </c>
      <c r="F300" s="1000"/>
      <c r="G300" s="981"/>
      <c r="H300" s="109"/>
      <c r="I300" s="232"/>
      <c r="J300" s="1000"/>
      <c r="K300" s="232"/>
      <c r="L300" s="109"/>
      <c r="M300" s="232"/>
      <c r="N300" s="109"/>
      <c r="O300" s="1041"/>
      <c r="P300" s="1000"/>
      <c r="Q300" s="981"/>
      <c r="R300" s="91"/>
      <c r="S300" s="110"/>
      <c r="T300" s="91"/>
    </row>
    <row r="301" spans="1:20">
      <c r="A301" s="159"/>
      <c r="B301" s="160"/>
      <c r="C301" s="977">
        <v>47</v>
      </c>
      <c r="D301" s="979" t="s">
        <v>710</v>
      </c>
      <c r="E301" s="63" t="s">
        <v>38</v>
      </c>
      <c r="F301" s="931" t="s">
        <v>158</v>
      </c>
      <c r="G301" s="914" t="s">
        <v>547</v>
      </c>
      <c r="H301" s="237"/>
      <c r="I301" s="64"/>
      <c r="J301" s="931" t="s">
        <v>44</v>
      </c>
      <c r="K301" s="64"/>
      <c r="L301" s="237"/>
      <c r="M301" s="64"/>
      <c r="N301" s="237"/>
      <c r="O301" s="1004">
        <v>60000000</v>
      </c>
      <c r="P301" s="931" t="s">
        <v>308</v>
      </c>
      <c r="Q301" s="914" t="s">
        <v>44</v>
      </c>
      <c r="R301" s="108"/>
      <c r="S301" s="61"/>
      <c r="T301" s="108"/>
    </row>
    <row r="302" spans="1:20">
      <c r="A302" s="154"/>
      <c r="B302" s="75"/>
      <c r="C302" s="936"/>
      <c r="D302" s="945"/>
      <c r="E302" s="92" t="s">
        <v>41</v>
      </c>
      <c r="F302" s="924"/>
      <c r="G302" s="915"/>
      <c r="H302" s="234"/>
      <c r="I302" s="236"/>
      <c r="J302" s="924"/>
      <c r="K302" s="236"/>
      <c r="L302" s="234"/>
      <c r="M302" s="236"/>
      <c r="N302" s="234"/>
      <c r="O302" s="1005"/>
      <c r="P302" s="924"/>
      <c r="Q302" s="915"/>
      <c r="R302" s="87"/>
      <c r="S302" s="82"/>
      <c r="T302" s="87"/>
    </row>
    <row r="303" spans="1:20">
      <c r="A303" s="154"/>
      <c r="B303" s="75"/>
      <c r="C303" s="935">
        <v>48</v>
      </c>
      <c r="D303" s="944" t="s">
        <v>711</v>
      </c>
      <c r="E303" s="81" t="s">
        <v>38</v>
      </c>
      <c r="F303" s="923" t="s">
        <v>63</v>
      </c>
      <c r="G303" s="912" t="s">
        <v>548</v>
      </c>
      <c r="H303" s="233"/>
      <c r="I303" s="235"/>
      <c r="J303" s="923" t="s">
        <v>44</v>
      </c>
      <c r="K303" s="235"/>
      <c r="L303" s="233"/>
      <c r="M303" s="235"/>
      <c r="N303" s="233"/>
      <c r="O303" s="1012">
        <v>500000000</v>
      </c>
      <c r="P303" s="923" t="s">
        <v>562</v>
      </c>
      <c r="Q303" s="235"/>
      <c r="R303" s="86"/>
      <c r="S303" s="74"/>
      <c r="T303" s="86"/>
    </row>
    <row r="304" spans="1:20">
      <c r="A304" s="154"/>
      <c r="B304" s="75"/>
      <c r="C304" s="936"/>
      <c r="D304" s="945"/>
      <c r="E304" s="92" t="s">
        <v>41</v>
      </c>
      <c r="F304" s="924"/>
      <c r="G304" s="915"/>
      <c r="H304" s="233"/>
      <c r="I304" s="235"/>
      <c r="J304" s="924"/>
      <c r="K304" s="235"/>
      <c r="L304" s="233"/>
      <c r="M304" s="235"/>
      <c r="N304" s="233"/>
      <c r="O304" s="1005"/>
      <c r="P304" s="924"/>
      <c r="Q304" s="235"/>
      <c r="R304" s="86"/>
      <c r="S304" s="74"/>
      <c r="T304" s="86"/>
    </row>
    <row r="305" spans="1:20">
      <c r="A305" s="154"/>
      <c r="B305" s="75"/>
      <c r="C305" s="935">
        <v>49</v>
      </c>
      <c r="D305" s="297" t="s">
        <v>1101</v>
      </c>
      <c r="E305" s="81" t="s">
        <v>38</v>
      </c>
      <c r="F305" s="923" t="s">
        <v>597</v>
      </c>
      <c r="G305" s="912" t="s">
        <v>549</v>
      </c>
      <c r="H305" s="238"/>
      <c r="I305" s="231"/>
      <c r="J305" s="238"/>
      <c r="K305" s="923" t="s">
        <v>44</v>
      </c>
      <c r="L305" s="238"/>
      <c r="M305" s="231"/>
      <c r="N305" s="238"/>
      <c r="O305" s="1012">
        <v>89000000</v>
      </c>
      <c r="P305" s="923" t="s">
        <v>308</v>
      </c>
      <c r="Q305" s="912" t="s">
        <v>44</v>
      </c>
      <c r="R305" s="88"/>
      <c r="S305" s="76"/>
      <c r="T305" s="88"/>
    </row>
    <row r="306" spans="1:20">
      <c r="A306" s="154"/>
      <c r="B306" s="75"/>
      <c r="C306" s="936"/>
      <c r="D306" s="298" t="s">
        <v>712</v>
      </c>
      <c r="E306" s="92" t="s">
        <v>41</v>
      </c>
      <c r="F306" s="924"/>
      <c r="G306" s="915"/>
      <c r="H306" s="234"/>
      <c r="I306" s="236"/>
      <c r="J306" s="234"/>
      <c r="K306" s="924"/>
      <c r="L306" s="234"/>
      <c r="M306" s="236"/>
      <c r="N306" s="234"/>
      <c r="O306" s="1005"/>
      <c r="P306" s="924"/>
      <c r="Q306" s="915"/>
      <c r="R306" s="87"/>
      <c r="S306" s="82"/>
      <c r="T306" s="87"/>
    </row>
    <row r="307" spans="1:20" ht="12.75" customHeight="1">
      <c r="A307" s="154"/>
      <c r="B307" s="75"/>
      <c r="C307" s="935">
        <v>50</v>
      </c>
      <c r="D307" s="944" t="s">
        <v>713</v>
      </c>
      <c r="E307" s="81" t="s">
        <v>38</v>
      </c>
      <c r="F307" s="923" t="s">
        <v>598</v>
      </c>
      <c r="G307" s="912" t="s">
        <v>131</v>
      </c>
      <c r="H307" s="238"/>
      <c r="I307" s="923" t="s">
        <v>44</v>
      </c>
      <c r="J307" s="238"/>
      <c r="K307" s="231"/>
      <c r="L307" s="238"/>
      <c r="M307" s="231"/>
      <c r="N307" s="238"/>
      <c r="O307" s="1012">
        <v>150000000</v>
      </c>
      <c r="P307" s="923" t="s">
        <v>309</v>
      </c>
      <c r="Q307" s="231"/>
      <c r="R307" s="88"/>
      <c r="S307" s="76"/>
      <c r="T307" s="88"/>
    </row>
    <row r="308" spans="1:20">
      <c r="A308" s="156"/>
      <c r="B308" s="156"/>
      <c r="C308" s="936"/>
      <c r="D308" s="945"/>
      <c r="E308" s="92" t="s">
        <v>41</v>
      </c>
      <c r="F308" s="924"/>
      <c r="G308" s="915"/>
      <c r="H308" s="234"/>
      <c r="I308" s="924"/>
      <c r="J308" s="234"/>
      <c r="K308" s="236" t="s">
        <v>47</v>
      </c>
      <c r="L308" s="234"/>
      <c r="M308" s="236"/>
      <c r="N308" s="234"/>
      <c r="O308" s="1005"/>
      <c r="P308" s="924"/>
      <c r="Q308" s="236"/>
      <c r="R308" s="87"/>
      <c r="S308" s="82"/>
      <c r="T308" s="87"/>
    </row>
    <row r="309" spans="1:20">
      <c r="A309" s="156"/>
      <c r="B309" s="156"/>
      <c r="C309" s="943">
        <v>51</v>
      </c>
      <c r="D309" s="302" t="s">
        <v>714</v>
      </c>
      <c r="E309" s="93" t="s">
        <v>38</v>
      </c>
      <c r="F309" s="932" t="s">
        <v>63</v>
      </c>
      <c r="G309" s="913" t="s">
        <v>141</v>
      </c>
      <c r="H309" s="233"/>
      <c r="I309" s="235"/>
      <c r="J309" s="233"/>
      <c r="K309" s="932" t="s">
        <v>44</v>
      </c>
      <c r="L309" s="233"/>
      <c r="M309" s="235"/>
      <c r="N309" s="233"/>
      <c r="O309" s="1011">
        <v>500000000</v>
      </c>
      <c r="P309" s="932" t="s">
        <v>168</v>
      </c>
      <c r="Q309" s="235"/>
      <c r="R309" s="86"/>
      <c r="S309" s="74"/>
      <c r="T309" s="86"/>
    </row>
    <row r="310" spans="1:20">
      <c r="A310" s="156"/>
      <c r="B310" s="156"/>
      <c r="C310" s="936"/>
      <c r="D310" s="298" t="s">
        <v>715</v>
      </c>
      <c r="E310" s="92" t="s">
        <v>41</v>
      </c>
      <c r="F310" s="924"/>
      <c r="G310" s="915"/>
      <c r="H310" s="234"/>
      <c r="I310" s="236" t="s">
        <v>47</v>
      </c>
      <c r="J310" s="234"/>
      <c r="K310" s="924"/>
      <c r="L310" s="234"/>
      <c r="M310" s="236"/>
      <c r="N310" s="234"/>
      <c r="O310" s="1005"/>
      <c r="P310" s="924"/>
      <c r="Q310" s="236"/>
      <c r="R310" s="87"/>
      <c r="S310" s="82"/>
      <c r="T310" s="87"/>
    </row>
    <row r="311" spans="1:20">
      <c r="A311" s="156"/>
      <c r="B311" s="156"/>
      <c r="C311" s="943">
        <v>52</v>
      </c>
      <c r="D311" s="302" t="s">
        <v>716</v>
      </c>
      <c r="E311" s="235" t="s">
        <v>38</v>
      </c>
      <c r="F311" s="932" t="s">
        <v>73</v>
      </c>
      <c r="G311" s="235" t="s">
        <v>555</v>
      </c>
      <c r="H311" s="233"/>
      <c r="I311" s="235"/>
      <c r="J311" s="932" t="s">
        <v>44</v>
      </c>
      <c r="K311" s="235"/>
      <c r="L311" s="233"/>
      <c r="M311" s="235"/>
      <c r="N311" s="233"/>
      <c r="O311" s="1011">
        <v>100000000</v>
      </c>
      <c r="P311" s="932" t="s">
        <v>308</v>
      </c>
      <c r="Q311" s="913" t="s">
        <v>44</v>
      </c>
      <c r="R311" s="86"/>
      <c r="S311" s="74"/>
      <c r="T311" s="86"/>
    </row>
    <row r="312" spans="1:20">
      <c r="A312" s="154"/>
      <c r="B312" s="75"/>
      <c r="C312" s="936"/>
      <c r="D312" s="298" t="s">
        <v>717</v>
      </c>
      <c r="E312" s="236" t="s">
        <v>41</v>
      </c>
      <c r="F312" s="924"/>
      <c r="G312" s="236" t="s">
        <v>556</v>
      </c>
      <c r="H312" s="234"/>
      <c r="I312" s="236"/>
      <c r="J312" s="924"/>
      <c r="K312" s="236"/>
      <c r="L312" s="234"/>
      <c r="M312" s="236"/>
      <c r="N312" s="234"/>
      <c r="O312" s="1005"/>
      <c r="P312" s="924"/>
      <c r="Q312" s="915"/>
      <c r="R312" s="87"/>
      <c r="S312" s="82"/>
      <c r="T312" s="87"/>
    </row>
    <row r="313" spans="1:20">
      <c r="A313" s="154"/>
      <c r="B313" s="156"/>
      <c r="C313" s="943">
        <v>53</v>
      </c>
      <c r="D313" s="972" t="s">
        <v>718</v>
      </c>
      <c r="E313" s="235" t="s">
        <v>38</v>
      </c>
      <c r="F313" s="932" t="s">
        <v>73</v>
      </c>
      <c r="G313" s="932" t="s">
        <v>550</v>
      </c>
      <c r="H313" s="233"/>
      <c r="I313" s="235"/>
      <c r="J313" s="233"/>
      <c r="K313" s="913" t="s">
        <v>44</v>
      </c>
      <c r="L313" s="233"/>
      <c r="M313" s="235"/>
      <c r="N313" s="233"/>
      <c r="O313" s="1011">
        <v>85000000</v>
      </c>
      <c r="P313" s="932" t="s">
        <v>308</v>
      </c>
      <c r="Q313" s="913" t="s">
        <v>44</v>
      </c>
      <c r="R313" s="86"/>
      <c r="S313" s="74"/>
      <c r="T313" s="86"/>
    </row>
    <row r="314" spans="1:20">
      <c r="A314" s="156"/>
      <c r="B314" s="156"/>
      <c r="C314" s="936"/>
      <c r="D314" s="945"/>
      <c r="E314" s="234" t="s">
        <v>41</v>
      </c>
      <c r="F314" s="924"/>
      <c r="G314" s="924"/>
      <c r="H314" s="234"/>
      <c r="I314" s="234"/>
      <c r="J314" s="234"/>
      <c r="K314" s="915"/>
      <c r="L314" s="234"/>
      <c r="M314" s="236"/>
      <c r="N314" s="234"/>
      <c r="O314" s="1005"/>
      <c r="P314" s="924"/>
      <c r="Q314" s="915"/>
      <c r="R314" s="87"/>
      <c r="S314" s="82"/>
      <c r="T314" s="87"/>
    </row>
    <row r="315" spans="1:20">
      <c r="A315" s="156"/>
      <c r="B315" s="156"/>
      <c r="C315" s="943">
        <v>54</v>
      </c>
      <c r="D315" s="972" t="s">
        <v>719</v>
      </c>
      <c r="E315" s="235" t="s">
        <v>38</v>
      </c>
      <c r="F315" s="932" t="s">
        <v>124</v>
      </c>
      <c r="G315" s="235" t="s">
        <v>125</v>
      </c>
      <c r="H315" s="233"/>
      <c r="I315" s="913" t="s">
        <v>44</v>
      </c>
      <c r="J315" s="233"/>
      <c r="K315" s="235"/>
      <c r="L315" s="233"/>
      <c r="M315" s="235"/>
      <c r="N315" s="233"/>
      <c r="O315" s="1011">
        <v>450000000</v>
      </c>
      <c r="P315" s="932" t="s">
        <v>126</v>
      </c>
      <c r="Q315" s="913"/>
      <c r="R315" s="86"/>
      <c r="S315" s="74"/>
      <c r="T315" s="86"/>
    </row>
    <row r="316" spans="1:20">
      <c r="A316" s="154"/>
      <c r="B316" s="156"/>
      <c r="C316" s="936"/>
      <c r="D316" s="945"/>
      <c r="E316" s="236" t="s">
        <v>41</v>
      </c>
      <c r="F316" s="924"/>
      <c r="G316" s="236" t="s">
        <v>128</v>
      </c>
      <c r="H316" s="234"/>
      <c r="I316" s="915"/>
      <c r="J316" s="234"/>
      <c r="K316" s="236"/>
      <c r="L316" s="234"/>
      <c r="M316" s="236"/>
      <c r="N316" s="234"/>
      <c r="O316" s="1005"/>
      <c r="P316" s="924"/>
      <c r="Q316" s="915"/>
      <c r="R316" s="87"/>
      <c r="S316" s="82"/>
      <c r="T316" s="87"/>
    </row>
    <row r="317" spans="1:20">
      <c r="A317" s="154"/>
      <c r="B317" s="156"/>
      <c r="C317" s="935">
        <v>55</v>
      </c>
      <c r="D317" s="944" t="s">
        <v>720</v>
      </c>
      <c r="E317" s="231" t="s">
        <v>38</v>
      </c>
      <c r="F317" s="923" t="s">
        <v>106</v>
      </c>
      <c r="G317" s="231" t="s">
        <v>54</v>
      </c>
      <c r="H317" s="233"/>
      <c r="I317" s="231"/>
      <c r="J317" s="923" t="s">
        <v>44</v>
      </c>
      <c r="K317" s="231"/>
      <c r="L317" s="238"/>
      <c r="M317" s="235"/>
      <c r="N317" s="233"/>
      <c r="O317" s="1012">
        <v>50000000</v>
      </c>
      <c r="P317" s="923" t="s">
        <v>308</v>
      </c>
      <c r="Q317" s="923" t="s">
        <v>44</v>
      </c>
      <c r="R317" s="86"/>
      <c r="S317" s="74"/>
      <c r="T317" s="88"/>
    </row>
    <row r="318" spans="1:20">
      <c r="A318" s="154"/>
      <c r="B318" s="75"/>
      <c r="C318" s="936"/>
      <c r="D318" s="945"/>
      <c r="E318" s="236" t="s">
        <v>41</v>
      </c>
      <c r="F318" s="924"/>
      <c r="G318" s="235" t="s">
        <v>102</v>
      </c>
      <c r="H318" s="234"/>
      <c r="I318" s="236"/>
      <c r="J318" s="924"/>
      <c r="K318" s="236"/>
      <c r="L318" s="234"/>
      <c r="M318" s="236"/>
      <c r="N318" s="234"/>
      <c r="O318" s="1005"/>
      <c r="P318" s="924"/>
      <c r="Q318" s="924"/>
      <c r="R318" s="87"/>
      <c r="S318" s="87"/>
      <c r="T318" s="87"/>
    </row>
    <row r="319" spans="1:20">
      <c r="A319" s="154"/>
      <c r="B319" s="75"/>
      <c r="C319" s="935">
        <v>56</v>
      </c>
      <c r="D319" s="944" t="s">
        <v>721</v>
      </c>
      <c r="E319" s="231" t="s">
        <v>38</v>
      </c>
      <c r="F319" s="923" t="s">
        <v>100</v>
      </c>
      <c r="G319" s="231" t="s">
        <v>54</v>
      </c>
      <c r="H319" s="238"/>
      <c r="I319" s="231"/>
      <c r="J319" s="238"/>
      <c r="K319" s="912" t="s">
        <v>44</v>
      </c>
      <c r="L319" s="238"/>
      <c r="M319" s="912" t="s">
        <v>44</v>
      </c>
      <c r="N319" s="238"/>
      <c r="O319" s="1012">
        <v>250000000</v>
      </c>
      <c r="P319" s="923" t="s">
        <v>308</v>
      </c>
      <c r="Q319" s="912" t="s">
        <v>44</v>
      </c>
      <c r="R319" s="88"/>
      <c r="S319" s="76"/>
      <c r="T319" s="88"/>
    </row>
    <row r="320" spans="1:20">
      <c r="A320" s="154"/>
      <c r="B320" s="75"/>
      <c r="C320" s="936"/>
      <c r="D320" s="945"/>
      <c r="E320" s="236" t="s">
        <v>41</v>
      </c>
      <c r="F320" s="924"/>
      <c r="G320" s="236" t="s">
        <v>102</v>
      </c>
      <c r="H320" s="234"/>
      <c r="I320" s="236"/>
      <c r="J320" s="234"/>
      <c r="K320" s="915"/>
      <c r="L320" s="234"/>
      <c r="M320" s="915"/>
      <c r="N320" s="234"/>
      <c r="O320" s="1005"/>
      <c r="P320" s="924"/>
      <c r="Q320" s="915"/>
      <c r="R320" s="87"/>
      <c r="S320" s="82"/>
      <c r="T320" s="87"/>
    </row>
    <row r="321" spans="1:20">
      <c r="A321" s="154"/>
      <c r="B321" s="75"/>
      <c r="C321" s="935">
        <v>57</v>
      </c>
      <c r="D321" s="944" t="s">
        <v>722</v>
      </c>
      <c r="E321" s="235" t="s">
        <v>38</v>
      </c>
      <c r="F321" s="932" t="s">
        <v>130</v>
      </c>
      <c r="G321" s="913" t="s">
        <v>131</v>
      </c>
      <c r="H321" s="233"/>
      <c r="I321" s="235"/>
      <c r="J321" s="233"/>
      <c r="K321" s="235"/>
      <c r="L321" s="923" t="s">
        <v>44</v>
      </c>
      <c r="M321" s="235"/>
      <c r="N321" s="233"/>
      <c r="O321" s="1011">
        <v>115000000</v>
      </c>
      <c r="P321" s="932" t="s">
        <v>309</v>
      </c>
      <c r="Q321" s="913" t="s">
        <v>44</v>
      </c>
      <c r="R321" s="86"/>
      <c r="S321" s="74"/>
      <c r="T321" s="86"/>
    </row>
    <row r="322" spans="1:20">
      <c r="A322" s="154"/>
      <c r="B322" s="75"/>
      <c r="C322" s="936"/>
      <c r="D322" s="945"/>
      <c r="E322" s="235" t="s">
        <v>41</v>
      </c>
      <c r="F322" s="924"/>
      <c r="G322" s="915"/>
      <c r="H322" s="234"/>
      <c r="I322" s="236"/>
      <c r="J322" s="234"/>
      <c r="K322" s="236"/>
      <c r="L322" s="924"/>
      <c r="M322" s="236"/>
      <c r="N322" s="234"/>
      <c r="O322" s="1005"/>
      <c r="P322" s="924"/>
      <c r="Q322" s="915"/>
      <c r="R322" s="87"/>
      <c r="S322" s="82"/>
      <c r="T322" s="87"/>
    </row>
    <row r="323" spans="1:20">
      <c r="A323" s="154"/>
      <c r="B323" s="75"/>
      <c r="C323" s="935">
        <v>58</v>
      </c>
      <c r="D323" s="944" t="s">
        <v>723</v>
      </c>
      <c r="E323" s="231" t="s">
        <v>38</v>
      </c>
      <c r="F323" s="923" t="s">
        <v>575</v>
      </c>
      <c r="G323" s="912" t="s">
        <v>138</v>
      </c>
      <c r="H323" s="923"/>
      <c r="I323" s="231"/>
      <c r="J323" s="238"/>
      <c r="K323" s="912" t="s">
        <v>44</v>
      </c>
      <c r="L323" s="238"/>
      <c r="M323" s="231"/>
      <c r="N323" s="923" t="s">
        <v>44</v>
      </c>
      <c r="O323" s="1012">
        <v>120000000</v>
      </c>
      <c r="P323" s="923" t="s">
        <v>308</v>
      </c>
      <c r="Q323" s="912" t="s">
        <v>44</v>
      </c>
      <c r="R323" s="88"/>
      <c r="S323" s="76"/>
      <c r="T323" s="88"/>
    </row>
    <row r="324" spans="1:20">
      <c r="A324" s="154"/>
      <c r="B324" s="75"/>
      <c r="C324" s="936"/>
      <c r="D324" s="945"/>
      <c r="E324" s="236" t="s">
        <v>41</v>
      </c>
      <c r="F324" s="932"/>
      <c r="G324" s="915"/>
      <c r="H324" s="924"/>
      <c r="I324" s="236"/>
      <c r="J324" s="234"/>
      <c r="K324" s="915"/>
      <c r="L324" s="234"/>
      <c r="M324" s="236"/>
      <c r="N324" s="924"/>
      <c r="O324" s="1005"/>
      <c r="P324" s="924"/>
      <c r="Q324" s="915"/>
      <c r="R324" s="87"/>
      <c r="S324" s="82"/>
      <c r="T324" s="87"/>
    </row>
    <row r="325" spans="1:20">
      <c r="A325" s="154"/>
      <c r="B325" s="75"/>
      <c r="C325" s="935">
        <v>59</v>
      </c>
      <c r="D325" s="302" t="s">
        <v>1102</v>
      </c>
      <c r="E325" s="846" t="s">
        <v>38</v>
      </c>
      <c r="F325" s="821" t="s">
        <v>143</v>
      </c>
      <c r="G325" s="912" t="s">
        <v>144</v>
      </c>
      <c r="H325" s="923"/>
      <c r="I325" s="846"/>
      <c r="J325" s="840"/>
      <c r="K325" s="912" t="s">
        <v>44</v>
      </c>
      <c r="L325" s="840"/>
      <c r="M325" s="846"/>
      <c r="N325" s="923" t="s">
        <v>44</v>
      </c>
      <c r="O325" s="1012">
        <v>200000000</v>
      </c>
      <c r="P325" s="923" t="s">
        <v>308</v>
      </c>
      <c r="Q325" s="912" t="s">
        <v>44</v>
      </c>
      <c r="R325" s="88"/>
      <c r="S325" s="76"/>
      <c r="T325" s="88"/>
    </row>
    <row r="326" spans="1:20" ht="19.5" customHeight="1" thickBot="1">
      <c r="A326" s="162"/>
      <c r="B326" s="162"/>
      <c r="C326" s="948"/>
      <c r="D326" s="309" t="s">
        <v>724</v>
      </c>
      <c r="E326" s="273" t="s">
        <v>41</v>
      </c>
      <c r="F326" s="825" t="s">
        <v>146</v>
      </c>
      <c r="G326" s="981"/>
      <c r="H326" s="1000"/>
      <c r="I326" s="273"/>
      <c r="J326" s="849"/>
      <c r="K326" s="981"/>
      <c r="L326" s="849"/>
      <c r="M326" s="273"/>
      <c r="N326" s="1000"/>
      <c r="O326" s="1041"/>
      <c r="P326" s="1000"/>
      <c r="Q326" s="981"/>
      <c r="R326" s="91"/>
      <c r="S326" s="110"/>
      <c r="T326" s="91"/>
    </row>
    <row r="327" spans="1:20">
      <c r="A327" s="156"/>
      <c r="B327" s="156"/>
      <c r="C327" s="943">
        <v>60</v>
      </c>
      <c r="D327" s="972" t="s">
        <v>1012</v>
      </c>
      <c r="E327" s="832" t="s">
        <v>38</v>
      </c>
      <c r="F327" s="932" t="s">
        <v>161</v>
      </c>
      <c r="G327" s="913" t="s">
        <v>116</v>
      </c>
      <c r="H327" s="932" t="s">
        <v>44</v>
      </c>
      <c r="I327" s="832"/>
      <c r="J327" s="932" t="s">
        <v>44</v>
      </c>
      <c r="K327" s="832"/>
      <c r="L327" s="830"/>
      <c r="M327" s="832"/>
      <c r="N327" s="830"/>
      <c r="O327" s="1011">
        <v>60000000</v>
      </c>
      <c r="P327" s="932" t="s">
        <v>308</v>
      </c>
      <c r="Q327" s="913" t="s">
        <v>44</v>
      </c>
      <c r="R327" s="86"/>
      <c r="S327" s="74"/>
      <c r="T327" s="86"/>
    </row>
    <row r="328" spans="1:20">
      <c r="A328" s="154"/>
      <c r="B328" s="75"/>
      <c r="C328" s="936"/>
      <c r="D328" s="945"/>
      <c r="E328" s="236" t="s">
        <v>41</v>
      </c>
      <c r="F328" s="924"/>
      <c r="G328" s="915"/>
      <c r="H328" s="924"/>
      <c r="I328" s="236"/>
      <c r="J328" s="924"/>
      <c r="K328" s="236"/>
      <c r="L328" s="234"/>
      <c r="M328" s="236"/>
      <c r="N328" s="234"/>
      <c r="O328" s="1005"/>
      <c r="P328" s="924"/>
      <c r="Q328" s="915"/>
      <c r="R328" s="87"/>
      <c r="S328" s="82"/>
      <c r="T328" s="87"/>
    </row>
    <row r="329" spans="1:20" s="65" customFormat="1">
      <c r="A329" s="154"/>
      <c r="B329" s="75"/>
      <c r="C329" s="744"/>
      <c r="D329" s="747"/>
      <c r="E329" s="749"/>
      <c r="F329" s="741"/>
      <c r="G329" s="742"/>
      <c r="H329" s="741"/>
      <c r="I329" s="749"/>
      <c r="J329" s="741"/>
      <c r="K329" s="749"/>
      <c r="L329" s="748"/>
      <c r="M329" s="749"/>
      <c r="N329" s="748"/>
      <c r="O329" s="734"/>
      <c r="P329" s="741"/>
      <c r="Q329" s="742"/>
      <c r="R329" s="86"/>
      <c r="S329" s="74"/>
      <c r="T329" s="86"/>
    </row>
    <row r="330" spans="1:20">
      <c r="A330" s="154"/>
      <c r="B330" s="75"/>
      <c r="C330" s="935">
        <v>61</v>
      </c>
      <c r="D330" s="297" t="s">
        <v>725</v>
      </c>
      <c r="E330" s="231" t="s">
        <v>38</v>
      </c>
      <c r="F330" s="923" t="s">
        <v>129</v>
      </c>
      <c r="G330" s="912" t="s">
        <v>116</v>
      </c>
      <c r="H330" s="923"/>
      <c r="I330" s="912" t="s">
        <v>44</v>
      </c>
      <c r="J330" s="238"/>
      <c r="K330" s="231"/>
      <c r="L330" s="238"/>
      <c r="M330" s="231"/>
      <c r="N330" s="238"/>
      <c r="O330" s="1012">
        <v>800000000</v>
      </c>
      <c r="P330" s="923" t="s">
        <v>168</v>
      </c>
      <c r="Q330" s="231"/>
      <c r="R330" s="88"/>
      <c r="S330" s="223" t="s">
        <v>44</v>
      </c>
      <c r="T330" s="88"/>
    </row>
    <row r="331" spans="1:20">
      <c r="A331" s="154"/>
      <c r="B331" s="75"/>
      <c r="C331" s="936"/>
      <c r="D331" s="298" t="s">
        <v>726</v>
      </c>
      <c r="E331" s="236" t="s">
        <v>41</v>
      </c>
      <c r="F331" s="924"/>
      <c r="G331" s="915"/>
      <c r="H331" s="924"/>
      <c r="I331" s="915"/>
      <c r="J331" s="234"/>
      <c r="K331" s="236"/>
      <c r="L331" s="234"/>
      <c r="M331" s="236"/>
      <c r="N331" s="234"/>
      <c r="O331" s="1005"/>
      <c r="P331" s="924"/>
      <c r="Q331" s="236"/>
      <c r="R331" s="87"/>
      <c r="S331" s="222"/>
      <c r="T331" s="87"/>
    </row>
    <row r="332" spans="1:20" s="65" customFormat="1">
      <c r="A332" s="154"/>
      <c r="B332" s="75"/>
      <c r="C332" s="744"/>
      <c r="D332" s="302"/>
      <c r="E332" s="749"/>
      <c r="F332" s="741"/>
      <c r="G332" s="742"/>
      <c r="H332" s="741"/>
      <c r="I332" s="742"/>
      <c r="J332" s="748"/>
      <c r="K332" s="749"/>
      <c r="L332" s="748"/>
      <c r="M332" s="749"/>
      <c r="N332" s="748"/>
      <c r="O332" s="734"/>
      <c r="P332" s="741"/>
      <c r="Q332" s="749"/>
      <c r="R332" s="86"/>
      <c r="S332" s="749"/>
      <c r="T332" s="86"/>
    </row>
    <row r="333" spans="1:20">
      <c r="A333" s="154"/>
      <c r="B333" s="156"/>
      <c r="C333" s="935">
        <v>62</v>
      </c>
      <c r="D333" s="944" t="s">
        <v>727</v>
      </c>
      <c r="E333" s="81" t="s">
        <v>38</v>
      </c>
      <c r="F333" s="923" t="s">
        <v>588</v>
      </c>
      <c r="G333" s="912" t="s">
        <v>138</v>
      </c>
      <c r="H333" s="238"/>
      <c r="I333" s="231"/>
      <c r="J333" s="923" t="s">
        <v>44</v>
      </c>
      <c r="K333" s="231"/>
      <c r="L333" s="238"/>
      <c r="M333" s="231"/>
      <c r="N333" s="238"/>
      <c r="O333" s="1012">
        <v>130000000</v>
      </c>
      <c r="P333" s="923" t="s">
        <v>567</v>
      </c>
      <c r="Q333" s="231"/>
      <c r="R333" s="88"/>
      <c r="S333" s="76"/>
      <c r="T333" s="88"/>
    </row>
    <row r="334" spans="1:20">
      <c r="A334" s="156"/>
      <c r="B334" s="156"/>
      <c r="C334" s="936"/>
      <c r="D334" s="945"/>
      <c r="E334" s="92" t="s">
        <v>41</v>
      </c>
      <c r="F334" s="924"/>
      <c r="G334" s="915"/>
      <c r="H334" s="234"/>
      <c r="I334" s="236"/>
      <c r="J334" s="924"/>
      <c r="K334" s="236"/>
      <c r="L334" s="234"/>
      <c r="M334" s="236"/>
      <c r="N334" s="234"/>
      <c r="O334" s="1005"/>
      <c r="P334" s="924"/>
      <c r="Q334" s="236"/>
      <c r="R334" s="87"/>
      <c r="S334" s="82"/>
      <c r="T334" s="87"/>
    </row>
    <row r="335" spans="1:20">
      <c r="A335" s="156"/>
      <c r="B335" s="156"/>
      <c r="C335" s="935">
        <v>63</v>
      </c>
      <c r="D335" s="944" t="s">
        <v>728</v>
      </c>
      <c r="E335" s="93" t="s">
        <v>38</v>
      </c>
      <c r="F335" s="932" t="s">
        <v>161</v>
      </c>
      <c r="G335" s="913" t="s">
        <v>141</v>
      </c>
      <c r="H335" s="975"/>
      <c r="I335" s="1052"/>
      <c r="J335" s="975"/>
      <c r="K335" s="1052"/>
      <c r="L335" s="932" t="s">
        <v>44</v>
      </c>
      <c r="M335" s="1052"/>
      <c r="N335" s="975"/>
      <c r="O335" s="1011">
        <v>90000000</v>
      </c>
      <c r="P335" s="932" t="s">
        <v>308</v>
      </c>
      <c r="Q335" s="913" t="s">
        <v>44</v>
      </c>
      <c r="R335" s="975"/>
      <c r="S335" s="1052"/>
      <c r="T335" s="975"/>
    </row>
    <row r="336" spans="1:20">
      <c r="A336" s="154"/>
      <c r="B336" s="75"/>
      <c r="C336" s="936"/>
      <c r="D336" s="945"/>
      <c r="E336" s="92" t="s">
        <v>41</v>
      </c>
      <c r="F336" s="924"/>
      <c r="G336" s="915"/>
      <c r="H336" s="976"/>
      <c r="I336" s="968"/>
      <c r="J336" s="976"/>
      <c r="K336" s="968"/>
      <c r="L336" s="924"/>
      <c r="M336" s="968"/>
      <c r="N336" s="976"/>
      <c r="O336" s="1005"/>
      <c r="P336" s="924"/>
      <c r="Q336" s="915"/>
      <c r="R336" s="976"/>
      <c r="S336" s="968"/>
      <c r="T336" s="976"/>
    </row>
    <row r="337" spans="1:20">
      <c r="A337" s="154"/>
      <c r="B337" s="75"/>
      <c r="C337" s="935">
        <v>64</v>
      </c>
      <c r="D337" s="944" t="s">
        <v>1013</v>
      </c>
      <c r="E337" s="81" t="s">
        <v>38</v>
      </c>
      <c r="F337" s="923" t="s">
        <v>108</v>
      </c>
      <c r="G337" s="912" t="s">
        <v>141</v>
      </c>
      <c r="H337" s="238"/>
      <c r="I337" s="912" t="s">
        <v>44</v>
      </c>
      <c r="J337" s="238"/>
      <c r="K337" s="231"/>
      <c r="L337" s="238"/>
      <c r="M337" s="231"/>
      <c r="N337" s="238"/>
      <c r="O337" s="1012">
        <v>170000000</v>
      </c>
      <c r="P337" s="923" t="s">
        <v>567</v>
      </c>
      <c r="Q337" s="231"/>
      <c r="R337" s="88"/>
      <c r="S337" s="76"/>
      <c r="T337" s="88"/>
    </row>
    <row r="338" spans="1:20">
      <c r="A338" s="154"/>
      <c r="B338" s="75"/>
      <c r="C338" s="936"/>
      <c r="D338" s="945"/>
      <c r="E338" s="92" t="s">
        <v>41</v>
      </c>
      <c r="F338" s="924"/>
      <c r="G338" s="915"/>
      <c r="H338" s="234"/>
      <c r="I338" s="915"/>
      <c r="J338" s="234"/>
      <c r="K338" s="236"/>
      <c r="L338" s="234"/>
      <c r="M338" s="236"/>
      <c r="N338" s="234"/>
      <c r="O338" s="1005"/>
      <c r="P338" s="924"/>
      <c r="Q338" s="236"/>
      <c r="R338" s="87"/>
      <c r="S338" s="82"/>
      <c r="T338" s="87"/>
    </row>
    <row r="339" spans="1:20">
      <c r="A339" s="154"/>
      <c r="B339" s="75"/>
      <c r="C339" s="943">
        <v>65</v>
      </c>
      <c r="D339" s="972" t="s">
        <v>729</v>
      </c>
      <c r="E339" s="93" t="s">
        <v>38</v>
      </c>
      <c r="F339" s="932" t="s">
        <v>185</v>
      </c>
      <c r="G339" s="913" t="s">
        <v>116</v>
      </c>
      <c r="H339" s="233"/>
      <c r="I339" s="913" t="s">
        <v>44</v>
      </c>
      <c r="J339" s="233"/>
      <c r="K339" s="235"/>
      <c r="L339" s="233"/>
      <c r="M339" s="235"/>
      <c r="N339" s="233"/>
      <c r="O339" s="1011">
        <v>200000000</v>
      </c>
      <c r="P339" s="932" t="s">
        <v>567</v>
      </c>
      <c r="Q339" s="235"/>
      <c r="R339" s="86"/>
      <c r="S339" s="74"/>
      <c r="T339" s="86"/>
    </row>
    <row r="340" spans="1:20">
      <c r="A340" s="154"/>
      <c r="B340" s="75"/>
      <c r="C340" s="936"/>
      <c r="D340" s="945"/>
      <c r="E340" s="92" t="s">
        <v>41</v>
      </c>
      <c r="F340" s="924"/>
      <c r="G340" s="915"/>
      <c r="H340" s="234"/>
      <c r="I340" s="915"/>
      <c r="J340" s="234"/>
      <c r="K340" s="236"/>
      <c r="L340" s="234"/>
      <c r="M340" s="236"/>
      <c r="N340" s="234"/>
      <c r="O340" s="1005"/>
      <c r="P340" s="924"/>
      <c r="Q340" s="236"/>
      <c r="R340" s="87"/>
      <c r="S340" s="82"/>
      <c r="T340" s="87"/>
    </row>
    <row r="341" spans="1:20">
      <c r="A341" s="154"/>
      <c r="B341" s="75"/>
      <c r="C341" s="935">
        <v>66</v>
      </c>
      <c r="D341" s="297" t="s">
        <v>730</v>
      </c>
      <c r="E341" s="81" t="s">
        <v>38</v>
      </c>
      <c r="F341" s="923" t="s">
        <v>586</v>
      </c>
      <c r="G341" s="923" t="s">
        <v>525</v>
      </c>
      <c r="H341" s="238"/>
      <c r="I341" s="231"/>
      <c r="J341" s="238"/>
      <c r="K341" s="231"/>
      <c r="L341" s="238"/>
      <c r="M341" s="923" t="s">
        <v>44</v>
      </c>
      <c r="N341" s="568"/>
      <c r="O341" s="1012">
        <v>300000000</v>
      </c>
      <c r="P341" s="923" t="s">
        <v>168</v>
      </c>
      <c r="Q341" s="231"/>
      <c r="R341" s="88"/>
      <c r="S341" s="76"/>
      <c r="T341" s="88"/>
    </row>
    <row r="342" spans="1:20">
      <c r="A342" s="154"/>
      <c r="B342" s="75"/>
      <c r="C342" s="936"/>
      <c r="D342" s="298" t="s">
        <v>731</v>
      </c>
      <c r="E342" s="93" t="s">
        <v>41</v>
      </c>
      <c r="F342" s="924"/>
      <c r="G342" s="924"/>
      <c r="H342" s="233"/>
      <c r="I342" s="235"/>
      <c r="J342" s="233"/>
      <c r="K342" s="235"/>
      <c r="L342" s="233"/>
      <c r="M342" s="924"/>
      <c r="N342" s="562"/>
      <c r="O342" s="1011"/>
      <c r="P342" s="932"/>
      <c r="Q342" s="235"/>
      <c r="R342" s="86"/>
      <c r="S342" s="74"/>
      <c r="T342" s="86"/>
    </row>
    <row r="343" spans="1:20">
      <c r="A343" s="154"/>
      <c r="B343" s="75"/>
      <c r="C343" s="935">
        <v>68</v>
      </c>
      <c r="D343" s="944" t="s">
        <v>732</v>
      </c>
      <c r="E343" s="81" t="s">
        <v>518</v>
      </c>
      <c r="F343" s="923" t="s">
        <v>584</v>
      </c>
      <c r="G343" s="912" t="s">
        <v>517</v>
      </c>
      <c r="H343" s="238"/>
      <c r="I343" s="939" t="s">
        <v>44</v>
      </c>
      <c r="J343" s="238"/>
      <c r="K343" s="231"/>
      <c r="L343" s="923"/>
      <c r="M343" s="231"/>
      <c r="N343" s="238"/>
      <c r="O343" s="1012">
        <v>40000000</v>
      </c>
      <c r="P343" s="923" t="s">
        <v>308</v>
      </c>
      <c r="Q343" s="923" t="s">
        <v>44</v>
      </c>
      <c r="R343" s="88"/>
      <c r="S343" s="76"/>
      <c r="T343" s="88"/>
    </row>
    <row r="344" spans="1:20">
      <c r="A344" s="154"/>
      <c r="B344" s="75"/>
      <c r="C344" s="936"/>
      <c r="D344" s="980"/>
      <c r="E344" s="92" t="s">
        <v>41</v>
      </c>
      <c r="F344" s="924"/>
      <c r="G344" s="915"/>
      <c r="H344" s="234"/>
      <c r="I344" s="940"/>
      <c r="J344" s="234"/>
      <c r="K344" s="236"/>
      <c r="L344" s="924"/>
      <c r="M344" s="236"/>
      <c r="N344" s="234"/>
      <c r="O344" s="1005"/>
      <c r="P344" s="924"/>
      <c r="Q344" s="924"/>
      <c r="R344" s="87"/>
      <c r="S344" s="82"/>
      <c r="T344" s="87"/>
    </row>
    <row r="345" spans="1:20">
      <c r="A345" s="154"/>
      <c r="B345" s="75"/>
      <c r="C345" s="935">
        <v>69</v>
      </c>
      <c r="D345" s="944" t="s">
        <v>733</v>
      </c>
      <c r="E345" s="81" t="s">
        <v>518</v>
      </c>
      <c r="F345" s="923" t="s">
        <v>596</v>
      </c>
      <c r="G345" s="912" t="s">
        <v>540</v>
      </c>
      <c r="H345" s="238"/>
      <c r="I345" s="939" t="s">
        <v>44</v>
      </c>
      <c r="J345" s="238"/>
      <c r="K345" s="923"/>
      <c r="L345" s="238"/>
      <c r="M345" s="231"/>
      <c r="N345" s="238"/>
      <c r="O345" s="1012">
        <v>93000000</v>
      </c>
      <c r="P345" s="923" t="s">
        <v>308</v>
      </c>
      <c r="Q345" s="912" t="s">
        <v>44</v>
      </c>
      <c r="R345" s="88"/>
      <c r="S345" s="76"/>
      <c r="T345" s="88"/>
    </row>
    <row r="346" spans="1:20">
      <c r="A346" s="154"/>
      <c r="B346" s="75"/>
      <c r="C346" s="936"/>
      <c r="D346" s="945"/>
      <c r="E346" s="92" t="s">
        <v>41</v>
      </c>
      <c r="F346" s="924"/>
      <c r="G346" s="915"/>
      <c r="H346" s="234"/>
      <c r="I346" s="940"/>
      <c r="J346" s="234"/>
      <c r="K346" s="924"/>
      <c r="L346" s="234"/>
      <c r="M346" s="236"/>
      <c r="N346" s="234"/>
      <c r="O346" s="1005"/>
      <c r="P346" s="924"/>
      <c r="Q346" s="915"/>
      <c r="R346" s="87"/>
      <c r="S346" s="82"/>
      <c r="T346" s="87"/>
    </row>
    <row r="347" spans="1:20">
      <c r="A347" s="154"/>
      <c r="B347" s="75"/>
      <c r="C347" s="935">
        <v>70</v>
      </c>
      <c r="D347" s="944" t="s">
        <v>734</v>
      </c>
      <c r="E347" s="81" t="s">
        <v>518</v>
      </c>
      <c r="F347" s="923" t="s">
        <v>137</v>
      </c>
      <c r="G347" s="912" t="s">
        <v>541</v>
      </c>
      <c r="H347" s="238"/>
      <c r="I347" s="231"/>
      <c r="J347" s="238"/>
      <c r="K347" s="231"/>
      <c r="L347" s="923" t="s">
        <v>44</v>
      </c>
      <c r="M347" s="231"/>
      <c r="N347" s="238"/>
      <c r="O347" s="1012">
        <v>53000000</v>
      </c>
      <c r="P347" s="923" t="s">
        <v>308</v>
      </c>
      <c r="Q347" s="912" t="s">
        <v>44</v>
      </c>
      <c r="R347" s="88"/>
      <c r="S347" s="76"/>
      <c r="T347" s="88"/>
    </row>
    <row r="348" spans="1:20" ht="15.75" thickBot="1">
      <c r="A348" s="154"/>
      <c r="B348" s="75"/>
      <c r="C348" s="943"/>
      <c r="D348" s="972"/>
      <c r="E348" s="93" t="s">
        <v>41</v>
      </c>
      <c r="F348" s="932"/>
      <c r="G348" s="913"/>
      <c r="H348" s="561"/>
      <c r="I348" s="563"/>
      <c r="J348" s="561"/>
      <c r="K348" s="563"/>
      <c r="L348" s="932"/>
      <c r="M348" s="563"/>
      <c r="N348" s="561"/>
      <c r="O348" s="1011"/>
      <c r="P348" s="932"/>
      <c r="Q348" s="913"/>
      <c r="R348" s="86"/>
      <c r="S348" s="74"/>
      <c r="T348" s="86"/>
    </row>
    <row r="349" spans="1:20" s="65" customFormat="1">
      <c r="A349" s="159"/>
      <c r="B349" s="160"/>
      <c r="C349" s="567"/>
      <c r="D349" s="553"/>
      <c r="E349" s="63"/>
      <c r="F349" s="550"/>
      <c r="G349" s="559"/>
      <c r="H349" s="573"/>
      <c r="I349" s="64"/>
      <c r="J349" s="573"/>
      <c r="K349" s="64"/>
      <c r="L349" s="550"/>
      <c r="M349" s="64"/>
      <c r="N349" s="573"/>
      <c r="O349" s="560"/>
      <c r="P349" s="550"/>
      <c r="Q349" s="559"/>
      <c r="R349" s="108"/>
      <c r="S349" s="61"/>
      <c r="T349" s="108"/>
    </row>
    <row r="350" spans="1:20" ht="12" customHeight="1">
      <c r="A350" s="154"/>
      <c r="B350" s="75"/>
      <c r="C350" s="935">
        <v>71</v>
      </c>
      <c r="D350" s="944" t="s">
        <v>735</v>
      </c>
      <c r="E350" s="81" t="s">
        <v>38</v>
      </c>
      <c r="F350" s="923" t="s">
        <v>575</v>
      </c>
      <c r="G350" s="912" t="s">
        <v>540</v>
      </c>
      <c r="H350" s="561"/>
      <c r="I350" s="563"/>
      <c r="J350" s="561"/>
      <c r="K350" s="923" t="s">
        <v>44</v>
      </c>
      <c r="L350" s="561"/>
      <c r="M350" s="563"/>
      <c r="N350" s="561"/>
      <c r="O350" s="1012">
        <v>190000000</v>
      </c>
      <c r="P350" s="923" t="s">
        <v>308</v>
      </c>
      <c r="Q350" s="912" t="s">
        <v>44</v>
      </c>
      <c r="R350" s="86"/>
      <c r="S350" s="74"/>
      <c r="T350" s="86"/>
    </row>
    <row r="351" spans="1:20">
      <c r="A351" s="154"/>
      <c r="B351" s="75"/>
      <c r="C351" s="936"/>
      <c r="D351" s="945"/>
      <c r="E351" s="92" t="s">
        <v>41</v>
      </c>
      <c r="F351" s="924"/>
      <c r="G351" s="915"/>
      <c r="H351" s="561"/>
      <c r="I351" s="563"/>
      <c r="J351" s="561"/>
      <c r="K351" s="924"/>
      <c r="L351" s="561"/>
      <c r="M351" s="563"/>
      <c r="N351" s="561"/>
      <c r="O351" s="1005"/>
      <c r="P351" s="924"/>
      <c r="Q351" s="915"/>
      <c r="R351" s="86"/>
      <c r="S351" s="74"/>
      <c r="T351" s="86"/>
    </row>
    <row r="352" spans="1:20">
      <c r="A352" s="154"/>
      <c r="B352" s="75"/>
      <c r="C352" s="946">
        <v>72</v>
      </c>
      <c r="D352" s="944" t="s">
        <v>736</v>
      </c>
      <c r="E352" s="81" t="s">
        <v>38</v>
      </c>
      <c r="F352" s="923" t="s">
        <v>106</v>
      </c>
      <c r="G352" s="912" t="s">
        <v>540</v>
      </c>
      <c r="H352" s="568"/>
      <c r="I352" s="575"/>
      <c r="J352" s="568"/>
      <c r="K352" s="923" t="s">
        <v>44</v>
      </c>
      <c r="L352" s="568"/>
      <c r="M352" s="575"/>
      <c r="N352" s="568"/>
      <c r="O352" s="1012">
        <v>30000000</v>
      </c>
      <c r="P352" s="923" t="s">
        <v>308</v>
      </c>
      <c r="Q352" s="912" t="s">
        <v>44</v>
      </c>
      <c r="R352" s="88"/>
      <c r="S352" s="76"/>
      <c r="T352" s="88"/>
    </row>
    <row r="353" spans="1:20">
      <c r="A353" s="154"/>
      <c r="B353" s="75"/>
      <c r="C353" s="947"/>
      <c r="D353" s="945"/>
      <c r="E353" s="92" t="s">
        <v>41</v>
      </c>
      <c r="F353" s="924"/>
      <c r="G353" s="915"/>
      <c r="H353" s="562"/>
      <c r="I353" s="564"/>
      <c r="J353" s="562"/>
      <c r="K353" s="924"/>
      <c r="L353" s="562"/>
      <c r="M353" s="564"/>
      <c r="N353" s="562"/>
      <c r="O353" s="1005"/>
      <c r="P353" s="924"/>
      <c r="Q353" s="915"/>
      <c r="R353" s="87"/>
      <c r="S353" s="82"/>
      <c r="T353" s="87"/>
    </row>
    <row r="354" spans="1:20" ht="12" customHeight="1">
      <c r="A354" s="154"/>
      <c r="B354" s="75"/>
      <c r="C354" s="946">
        <v>73</v>
      </c>
      <c r="D354" s="944" t="s">
        <v>1099</v>
      </c>
      <c r="E354" s="81" t="s">
        <v>38</v>
      </c>
      <c r="F354" s="923" t="s">
        <v>137</v>
      </c>
      <c r="G354" s="912" t="s">
        <v>540</v>
      </c>
      <c r="H354" s="568"/>
      <c r="I354" s="575"/>
      <c r="J354" s="923" t="s">
        <v>44</v>
      </c>
      <c r="K354" s="575"/>
      <c r="L354" s="568"/>
      <c r="M354" s="923" t="s">
        <v>44</v>
      </c>
      <c r="N354" s="568"/>
      <c r="O354" s="1012">
        <v>120000000</v>
      </c>
      <c r="P354" s="923" t="s">
        <v>308</v>
      </c>
      <c r="Q354" s="912" t="s">
        <v>44</v>
      </c>
      <c r="R354" s="568"/>
      <c r="S354" s="575"/>
      <c r="T354" s="568"/>
    </row>
    <row r="355" spans="1:20" ht="12" customHeight="1">
      <c r="A355" s="154"/>
      <c r="B355" s="75"/>
      <c r="C355" s="947"/>
      <c r="D355" s="945"/>
      <c r="E355" s="93" t="s">
        <v>41</v>
      </c>
      <c r="F355" s="924"/>
      <c r="G355" s="913"/>
      <c r="H355" s="561"/>
      <c r="I355" s="563"/>
      <c r="J355" s="924"/>
      <c r="K355" s="563"/>
      <c r="L355" s="561"/>
      <c r="M355" s="924"/>
      <c r="N355" s="561"/>
      <c r="O355" s="1005"/>
      <c r="P355" s="924"/>
      <c r="Q355" s="915"/>
      <c r="R355" s="86"/>
      <c r="S355" s="74"/>
      <c r="T355" s="86"/>
    </row>
    <row r="356" spans="1:20">
      <c r="A356" s="154"/>
      <c r="B356" s="75"/>
      <c r="C356" s="946">
        <v>74</v>
      </c>
      <c r="D356" s="944" t="s">
        <v>737</v>
      </c>
      <c r="E356" s="81" t="s">
        <v>38</v>
      </c>
      <c r="F356" s="923" t="s">
        <v>599</v>
      </c>
      <c r="G356" s="912" t="s">
        <v>540</v>
      </c>
      <c r="H356" s="568"/>
      <c r="I356" s="575"/>
      <c r="J356" s="923" t="s">
        <v>44</v>
      </c>
      <c r="K356" s="575"/>
      <c r="L356" s="568"/>
      <c r="M356" s="575"/>
      <c r="N356" s="568"/>
      <c r="O356" s="1012">
        <v>85000000</v>
      </c>
      <c r="P356" s="923" t="s">
        <v>308</v>
      </c>
      <c r="Q356" s="912" t="s">
        <v>44</v>
      </c>
      <c r="R356" s="568"/>
      <c r="S356" s="575"/>
      <c r="T356" s="568"/>
    </row>
    <row r="357" spans="1:20" ht="12" customHeight="1">
      <c r="A357" s="154"/>
      <c r="B357" s="75"/>
      <c r="C357" s="947"/>
      <c r="D357" s="945"/>
      <c r="E357" s="92" t="s">
        <v>41</v>
      </c>
      <c r="F357" s="924"/>
      <c r="G357" s="915"/>
      <c r="H357" s="562"/>
      <c r="I357" s="564"/>
      <c r="J357" s="924"/>
      <c r="K357" s="564"/>
      <c r="L357" s="562"/>
      <c r="M357" s="564"/>
      <c r="N357" s="562"/>
      <c r="O357" s="1005"/>
      <c r="P357" s="924"/>
      <c r="Q357" s="915"/>
      <c r="R357" s="562"/>
      <c r="S357" s="564"/>
      <c r="T357" s="562"/>
    </row>
    <row r="358" spans="1:20">
      <c r="A358" s="154"/>
      <c r="B358" s="75"/>
      <c r="C358" s="946">
        <v>75</v>
      </c>
      <c r="D358" s="297" t="s">
        <v>1266</v>
      </c>
      <c r="E358" s="81" t="s">
        <v>38</v>
      </c>
      <c r="F358" s="923" t="s">
        <v>1014</v>
      </c>
      <c r="G358" s="912" t="s">
        <v>632</v>
      </c>
      <c r="H358" s="923"/>
      <c r="I358" s="575"/>
      <c r="J358" s="568"/>
      <c r="K358" s="575"/>
      <c r="L358" s="568"/>
      <c r="M358" s="575"/>
      <c r="N358" s="923" t="s">
        <v>44</v>
      </c>
      <c r="O358" s="1012">
        <v>20000000</v>
      </c>
      <c r="P358" s="923" t="s">
        <v>308</v>
      </c>
      <c r="Q358" s="912" t="s">
        <v>44</v>
      </c>
      <c r="R358" s="568"/>
      <c r="S358" s="575"/>
      <c r="T358" s="568"/>
    </row>
    <row r="359" spans="1:20">
      <c r="A359" s="154"/>
      <c r="B359" s="75"/>
      <c r="C359" s="947"/>
      <c r="D359" s="298" t="s">
        <v>707</v>
      </c>
      <c r="E359" s="92" t="s">
        <v>41</v>
      </c>
      <c r="F359" s="924"/>
      <c r="G359" s="915"/>
      <c r="H359" s="924"/>
      <c r="I359" s="564"/>
      <c r="J359" s="562"/>
      <c r="K359" s="564"/>
      <c r="L359" s="562"/>
      <c r="M359" s="564"/>
      <c r="N359" s="924"/>
      <c r="O359" s="1005"/>
      <c r="P359" s="924"/>
      <c r="Q359" s="915"/>
      <c r="R359" s="562"/>
      <c r="S359" s="564"/>
      <c r="T359" s="562"/>
    </row>
    <row r="360" spans="1:20" ht="14.25" customHeight="1">
      <c r="A360" s="154"/>
      <c r="B360" s="75"/>
      <c r="C360" s="935">
        <v>76</v>
      </c>
      <c r="D360" s="944" t="s">
        <v>738</v>
      </c>
      <c r="E360" s="81" t="s">
        <v>518</v>
      </c>
      <c r="F360" s="923" t="s">
        <v>619</v>
      </c>
      <c r="G360" s="912" t="s">
        <v>517</v>
      </c>
      <c r="H360" s="923" t="s">
        <v>44</v>
      </c>
      <c r="I360" s="575"/>
      <c r="J360" s="568"/>
      <c r="K360" s="923" t="s">
        <v>44</v>
      </c>
      <c r="L360" s="568"/>
      <c r="M360" s="575"/>
      <c r="N360" s="568"/>
      <c r="O360" s="1012">
        <v>75000000</v>
      </c>
      <c r="P360" s="923" t="s">
        <v>308</v>
      </c>
      <c r="Q360" s="912" t="s">
        <v>44</v>
      </c>
      <c r="R360" s="88"/>
      <c r="S360" s="76"/>
      <c r="T360" s="88"/>
    </row>
    <row r="361" spans="1:20" ht="14.25" customHeight="1" thickBot="1">
      <c r="A361" s="157"/>
      <c r="B361" s="77"/>
      <c r="C361" s="948"/>
      <c r="D361" s="974"/>
      <c r="E361" s="143" t="s">
        <v>41</v>
      </c>
      <c r="F361" s="1000"/>
      <c r="G361" s="981"/>
      <c r="H361" s="1000"/>
      <c r="I361" s="273"/>
      <c r="J361" s="580"/>
      <c r="K361" s="1000"/>
      <c r="L361" s="580"/>
      <c r="M361" s="273"/>
      <c r="N361" s="580"/>
      <c r="O361" s="1041"/>
      <c r="P361" s="1000"/>
      <c r="Q361" s="981"/>
      <c r="R361" s="91"/>
      <c r="S361" s="110"/>
      <c r="T361" s="91"/>
    </row>
    <row r="362" spans="1:20">
      <c r="A362" s="159"/>
      <c r="B362" s="160"/>
      <c r="C362" s="1001">
        <v>77</v>
      </c>
      <c r="D362" s="979" t="s">
        <v>739</v>
      </c>
      <c r="E362" s="63" t="s">
        <v>518</v>
      </c>
      <c r="F362" s="931" t="s">
        <v>634</v>
      </c>
      <c r="G362" s="559" t="s">
        <v>635</v>
      </c>
      <c r="H362" s="573"/>
      <c r="I362" s="64"/>
      <c r="J362" s="931" t="s">
        <v>44</v>
      </c>
      <c r="K362" s="64"/>
      <c r="L362" s="573"/>
      <c r="M362" s="64"/>
      <c r="N362" s="573"/>
      <c r="O362" s="1009">
        <v>800000000</v>
      </c>
      <c r="P362" s="931" t="s">
        <v>580</v>
      </c>
      <c r="Q362" s="1042"/>
      <c r="R362" s="108"/>
      <c r="S362" s="61"/>
      <c r="T362" s="108"/>
    </row>
    <row r="363" spans="1:20" ht="12" customHeight="1">
      <c r="A363" s="156"/>
      <c r="B363" s="156"/>
      <c r="C363" s="947"/>
      <c r="D363" s="945"/>
      <c r="E363" s="92" t="s">
        <v>41</v>
      </c>
      <c r="F363" s="924"/>
      <c r="G363" s="545" t="s">
        <v>107</v>
      </c>
      <c r="H363" s="562"/>
      <c r="I363" s="564"/>
      <c r="J363" s="924"/>
      <c r="K363" s="564"/>
      <c r="L363" s="562"/>
      <c r="M363" s="564"/>
      <c r="N363" s="562"/>
      <c r="O363" s="942"/>
      <c r="P363" s="924"/>
      <c r="Q363" s="976"/>
      <c r="R363" s="87"/>
      <c r="S363" s="82"/>
      <c r="T363" s="87"/>
    </row>
    <row r="364" spans="1:20">
      <c r="A364" s="156"/>
      <c r="B364" s="156"/>
      <c r="C364" s="946">
        <v>78</v>
      </c>
      <c r="D364" s="297" t="s">
        <v>740</v>
      </c>
      <c r="E364" s="93" t="s">
        <v>518</v>
      </c>
      <c r="F364" s="932" t="s">
        <v>619</v>
      </c>
      <c r="G364" s="913" t="s">
        <v>517</v>
      </c>
      <c r="H364" s="561"/>
      <c r="I364" s="563"/>
      <c r="J364" s="923" t="s">
        <v>44</v>
      </c>
      <c r="K364" s="563"/>
      <c r="L364" s="561"/>
      <c r="M364" s="563"/>
      <c r="N364" s="561"/>
      <c r="O364" s="973">
        <v>40000000</v>
      </c>
      <c r="P364" s="932" t="s">
        <v>308</v>
      </c>
      <c r="Q364" s="932" t="s">
        <v>44</v>
      </c>
      <c r="R364" s="86"/>
      <c r="S364" s="74"/>
      <c r="T364" s="86"/>
    </row>
    <row r="365" spans="1:20">
      <c r="A365" s="154"/>
      <c r="B365" s="75"/>
      <c r="C365" s="947"/>
      <c r="D365" s="298" t="s">
        <v>741</v>
      </c>
      <c r="E365" s="92" t="s">
        <v>41</v>
      </c>
      <c r="F365" s="924"/>
      <c r="G365" s="915"/>
      <c r="H365" s="562"/>
      <c r="I365" s="564"/>
      <c r="J365" s="924"/>
      <c r="K365" s="564"/>
      <c r="L365" s="562"/>
      <c r="M365" s="564"/>
      <c r="N365" s="562"/>
      <c r="O365" s="942"/>
      <c r="P365" s="924"/>
      <c r="Q365" s="924"/>
      <c r="R365" s="87"/>
      <c r="S365" s="82"/>
      <c r="T365" s="87"/>
    </row>
    <row r="366" spans="1:20">
      <c r="A366" s="154"/>
      <c r="B366" s="156"/>
      <c r="C366" s="946">
        <v>79</v>
      </c>
      <c r="D366" s="297" t="s">
        <v>1260</v>
      </c>
      <c r="E366" s="81" t="s">
        <v>518</v>
      </c>
      <c r="F366" s="923" t="s">
        <v>619</v>
      </c>
      <c r="G366" s="912" t="s">
        <v>517</v>
      </c>
      <c r="H366" s="568"/>
      <c r="I366" s="912" t="s">
        <v>44</v>
      </c>
      <c r="J366" s="568"/>
      <c r="K366" s="575"/>
      <c r="L366" s="568"/>
      <c r="M366" s="575"/>
      <c r="N366" s="568"/>
      <c r="O366" s="941">
        <v>40000000</v>
      </c>
      <c r="P366" s="923" t="s">
        <v>308</v>
      </c>
      <c r="Q366" s="923" t="s">
        <v>44</v>
      </c>
      <c r="R366" s="88"/>
      <c r="S366" s="76"/>
      <c r="T366" s="88"/>
    </row>
    <row r="367" spans="1:20">
      <c r="A367" s="156"/>
      <c r="B367" s="156"/>
      <c r="C367" s="947"/>
      <c r="D367" s="298" t="s">
        <v>742</v>
      </c>
      <c r="E367" s="92" t="s">
        <v>41</v>
      </c>
      <c r="F367" s="924"/>
      <c r="G367" s="915"/>
      <c r="H367" s="562"/>
      <c r="I367" s="915"/>
      <c r="J367" s="562"/>
      <c r="K367" s="564"/>
      <c r="L367" s="562"/>
      <c r="M367" s="564"/>
      <c r="N367" s="562"/>
      <c r="O367" s="942"/>
      <c r="P367" s="924"/>
      <c r="Q367" s="924"/>
      <c r="R367" s="87"/>
      <c r="S367" s="82"/>
      <c r="T367" s="87"/>
    </row>
    <row r="368" spans="1:20">
      <c r="A368" s="156"/>
      <c r="B368" s="156"/>
      <c r="C368" s="971">
        <v>80</v>
      </c>
      <c r="D368" s="302" t="s">
        <v>1267</v>
      </c>
      <c r="E368" s="303" t="s">
        <v>518</v>
      </c>
      <c r="F368" s="932" t="s">
        <v>619</v>
      </c>
      <c r="G368" s="913" t="s">
        <v>517</v>
      </c>
      <c r="H368" s="561"/>
      <c r="I368" s="563"/>
      <c r="J368" s="932" t="s">
        <v>44</v>
      </c>
      <c r="K368" s="563"/>
      <c r="L368" s="561"/>
      <c r="M368" s="563"/>
      <c r="N368" s="561"/>
      <c r="O368" s="973">
        <v>45000000</v>
      </c>
      <c r="P368" s="932" t="s">
        <v>308</v>
      </c>
      <c r="Q368" s="932" t="s">
        <v>44</v>
      </c>
      <c r="R368" s="86"/>
      <c r="S368" s="74"/>
      <c r="T368" s="86"/>
    </row>
    <row r="369" spans="1:20">
      <c r="A369" s="156"/>
      <c r="B369" s="156"/>
      <c r="C369" s="947"/>
      <c r="D369" s="298" t="s">
        <v>743</v>
      </c>
      <c r="E369" s="304" t="s">
        <v>41</v>
      </c>
      <c r="F369" s="924"/>
      <c r="G369" s="915"/>
      <c r="H369" s="562"/>
      <c r="I369" s="564"/>
      <c r="J369" s="924"/>
      <c r="K369" s="564"/>
      <c r="L369" s="562"/>
      <c r="M369" s="564"/>
      <c r="N369" s="562"/>
      <c r="O369" s="942"/>
      <c r="P369" s="924"/>
      <c r="Q369" s="924"/>
      <c r="R369" s="87"/>
      <c r="S369" s="82"/>
      <c r="T369" s="87"/>
    </row>
    <row r="370" spans="1:20">
      <c r="A370" s="156"/>
      <c r="B370" s="155"/>
      <c r="C370" s="935">
        <v>81</v>
      </c>
      <c r="D370" s="302" t="s">
        <v>744</v>
      </c>
      <c r="E370" s="305" t="s">
        <v>518</v>
      </c>
      <c r="F370" s="923" t="s">
        <v>619</v>
      </c>
      <c r="G370" s="912" t="s">
        <v>517</v>
      </c>
      <c r="H370" s="568"/>
      <c r="I370" s="575"/>
      <c r="J370" s="923" t="s">
        <v>44</v>
      </c>
      <c r="K370" s="575"/>
      <c r="L370" s="568"/>
      <c r="M370" s="575"/>
      <c r="N370" s="568"/>
      <c r="O370" s="941">
        <v>20000000</v>
      </c>
      <c r="P370" s="923" t="s">
        <v>308</v>
      </c>
      <c r="Q370" s="923" t="s">
        <v>44</v>
      </c>
      <c r="R370" s="88"/>
      <c r="S370" s="76"/>
      <c r="T370" s="88"/>
    </row>
    <row r="371" spans="1:20">
      <c r="A371" s="156"/>
      <c r="B371" s="155"/>
      <c r="C371" s="936"/>
      <c r="D371" s="298" t="s">
        <v>519</v>
      </c>
      <c r="E371" s="304" t="s">
        <v>41</v>
      </c>
      <c r="F371" s="924"/>
      <c r="G371" s="915"/>
      <c r="H371" s="562"/>
      <c r="I371" s="564"/>
      <c r="J371" s="924"/>
      <c r="K371" s="564"/>
      <c r="L371" s="562"/>
      <c r="M371" s="564"/>
      <c r="N371" s="562"/>
      <c r="O371" s="942"/>
      <c r="P371" s="924"/>
      <c r="Q371" s="924"/>
      <c r="R371" s="87"/>
      <c r="S371" s="82"/>
      <c r="T371" s="87"/>
    </row>
    <row r="372" spans="1:20">
      <c r="A372" s="156"/>
      <c r="B372" s="155"/>
      <c r="C372" s="943">
        <v>82</v>
      </c>
      <c r="D372" s="944" t="s">
        <v>745</v>
      </c>
      <c r="E372" s="303" t="s">
        <v>38</v>
      </c>
      <c r="F372" s="823" t="s">
        <v>106</v>
      </c>
      <c r="G372" s="913" t="s">
        <v>517</v>
      </c>
      <c r="H372" s="830"/>
      <c r="I372" s="913" t="s">
        <v>44</v>
      </c>
      <c r="J372" s="830"/>
      <c r="K372" s="832"/>
      <c r="L372" s="830"/>
      <c r="M372" s="913" t="s">
        <v>44</v>
      </c>
      <c r="N372" s="830"/>
      <c r="O372" s="973">
        <v>60000000</v>
      </c>
      <c r="P372" s="932" t="s">
        <v>308</v>
      </c>
      <c r="Q372" s="823"/>
      <c r="R372" s="86"/>
      <c r="S372" s="74"/>
      <c r="T372" s="86"/>
    </row>
    <row r="373" spans="1:20" ht="11.25" customHeight="1" thickBot="1">
      <c r="A373" s="162"/>
      <c r="B373" s="324"/>
      <c r="C373" s="948"/>
      <c r="D373" s="974"/>
      <c r="E373" s="321" t="s">
        <v>41</v>
      </c>
      <c r="F373" s="825"/>
      <c r="G373" s="981"/>
      <c r="H373" s="849"/>
      <c r="I373" s="981"/>
      <c r="J373" s="849"/>
      <c r="K373" s="273"/>
      <c r="L373" s="849"/>
      <c r="M373" s="981"/>
      <c r="N373" s="849"/>
      <c r="O373" s="1010"/>
      <c r="P373" s="1000"/>
      <c r="Q373" s="825"/>
      <c r="R373" s="91"/>
      <c r="S373" s="110"/>
      <c r="T373" s="91"/>
    </row>
    <row r="374" spans="1:20" s="65" customFormat="1" ht="11.25" customHeight="1">
      <c r="A374" s="156"/>
      <c r="B374" s="155"/>
      <c r="C374" s="943">
        <v>83</v>
      </c>
      <c r="D374" s="972" t="s">
        <v>1106</v>
      </c>
      <c r="E374" s="303" t="s">
        <v>38</v>
      </c>
      <c r="F374" s="932" t="s">
        <v>1100</v>
      </c>
      <c r="G374" s="913" t="s">
        <v>138</v>
      </c>
      <c r="H374" s="830"/>
      <c r="I374" s="824"/>
      <c r="J374" s="830"/>
      <c r="K374" s="913" t="s">
        <v>44</v>
      </c>
      <c r="L374" s="830"/>
      <c r="M374" s="824"/>
      <c r="N374" s="830"/>
      <c r="O374" s="973">
        <v>250000000</v>
      </c>
      <c r="P374" s="932" t="s">
        <v>580</v>
      </c>
      <c r="Q374" s="823"/>
      <c r="R374" s="86"/>
      <c r="S374" s="74"/>
      <c r="T374" s="86"/>
    </row>
    <row r="375" spans="1:20" s="65" customFormat="1" ht="11.25" customHeight="1">
      <c r="A375" s="156"/>
      <c r="B375" s="155"/>
      <c r="C375" s="936"/>
      <c r="D375" s="945"/>
      <c r="E375" s="304" t="s">
        <v>41</v>
      </c>
      <c r="F375" s="924"/>
      <c r="G375" s="915"/>
      <c r="H375" s="562"/>
      <c r="I375" s="545"/>
      <c r="J375" s="562"/>
      <c r="K375" s="915"/>
      <c r="L375" s="562"/>
      <c r="M375" s="545"/>
      <c r="N375" s="562"/>
      <c r="O375" s="942"/>
      <c r="P375" s="924"/>
      <c r="Q375" s="530"/>
      <c r="R375" s="87"/>
      <c r="S375" s="82"/>
      <c r="T375" s="87"/>
    </row>
    <row r="376" spans="1:20" s="65" customFormat="1">
      <c r="A376" s="156"/>
      <c r="B376" s="155"/>
      <c r="C376" s="943">
        <v>84</v>
      </c>
      <c r="D376" s="306" t="s">
        <v>1079</v>
      </c>
      <c r="E376" s="303" t="s">
        <v>38</v>
      </c>
      <c r="F376" s="923" t="s">
        <v>1080</v>
      </c>
      <c r="G376" s="913" t="s">
        <v>517</v>
      </c>
      <c r="H376" s="561"/>
      <c r="I376" s="563"/>
      <c r="J376" s="561"/>
      <c r="K376" s="913" t="s">
        <v>44</v>
      </c>
      <c r="L376" s="561"/>
      <c r="M376" s="563"/>
      <c r="N376" s="561"/>
      <c r="O376" s="973">
        <v>50000000</v>
      </c>
      <c r="P376" s="932" t="s">
        <v>308</v>
      </c>
      <c r="Q376" s="923" t="s">
        <v>44</v>
      </c>
      <c r="R376" s="86"/>
      <c r="S376" s="74"/>
      <c r="T376" s="86"/>
    </row>
    <row r="377" spans="1:20" s="65" customFormat="1">
      <c r="A377" s="156"/>
      <c r="B377" s="155"/>
      <c r="C377" s="936"/>
      <c r="D377" s="300" t="s">
        <v>519</v>
      </c>
      <c r="E377" s="304" t="s">
        <v>41</v>
      </c>
      <c r="F377" s="924"/>
      <c r="G377" s="915"/>
      <c r="H377" s="562"/>
      <c r="I377" s="564"/>
      <c r="J377" s="562"/>
      <c r="K377" s="915"/>
      <c r="L377" s="562"/>
      <c r="M377" s="564"/>
      <c r="N377" s="562"/>
      <c r="O377" s="942"/>
      <c r="P377" s="924"/>
      <c r="Q377" s="924"/>
      <c r="R377" s="87"/>
      <c r="S377" s="82"/>
      <c r="T377" s="87"/>
    </row>
    <row r="378" spans="1:20" s="65" customFormat="1">
      <c r="A378" s="156"/>
      <c r="B378" s="155"/>
      <c r="C378" s="935">
        <v>85</v>
      </c>
      <c r="D378" s="944" t="s">
        <v>1103</v>
      </c>
      <c r="E378" s="305" t="s">
        <v>38</v>
      </c>
      <c r="F378" s="923" t="s">
        <v>63</v>
      </c>
      <c r="G378" s="544" t="s">
        <v>1104</v>
      </c>
      <c r="H378" s="568"/>
      <c r="I378" s="575"/>
      <c r="J378" s="923" t="s">
        <v>44</v>
      </c>
      <c r="K378" s="544"/>
      <c r="L378" s="568"/>
      <c r="M378" s="575"/>
      <c r="N378" s="568"/>
      <c r="O378" s="941">
        <v>20000000</v>
      </c>
      <c r="P378" s="923" t="s">
        <v>308</v>
      </c>
      <c r="Q378" s="932" t="s">
        <v>44</v>
      </c>
      <c r="R378" s="88"/>
      <c r="S378" s="76"/>
      <c r="T378" s="88"/>
    </row>
    <row r="379" spans="1:20" s="65" customFormat="1">
      <c r="A379" s="156"/>
      <c r="B379" s="155"/>
      <c r="C379" s="936"/>
      <c r="D379" s="945"/>
      <c r="E379" s="304" t="s">
        <v>41</v>
      </c>
      <c r="F379" s="924"/>
      <c r="G379" s="545" t="s">
        <v>1105</v>
      </c>
      <c r="H379" s="562"/>
      <c r="I379" s="564"/>
      <c r="J379" s="924"/>
      <c r="K379" s="545"/>
      <c r="L379" s="562"/>
      <c r="M379" s="564"/>
      <c r="N379" s="562"/>
      <c r="O379" s="942"/>
      <c r="P379" s="924"/>
      <c r="Q379" s="924"/>
      <c r="R379" s="87"/>
      <c r="S379" s="82"/>
      <c r="T379" s="87"/>
    </row>
    <row r="380" spans="1:20" s="65" customFormat="1">
      <c r="A380" s="156"/>
      <c r="B380" s="155"/>
      <c r="C380" s="935">
        <v>86</v>
      </c>
      <c r="D380" s="306" t="s">
        <v>1081</v>
      </c>
      <c r="E380" s="305" t="s">
        <v>38</v>
      </c>
      <c r="F380" s="923" t="s">
        <v>598</v>
      </c>
      <c r="G380" s="912" t="s">
        <v>517</v>
      </c>
      <c r="H380" s="568"/>
      <c r="I380" s="575"/>
      <c r="J380" s="568"/>
      <c r="K380" s="912" t="s">
        <v>44</v>
      </c>
      <c r="L380" s="568"/>
      <c r="M380" s="575"/>
      <c r="N380" s="568"/>
      <c r="O380" s="941">
        <v>70000000</v>
      </c>
      <c r="P380" s="923" t="s">
        <v>308</v>
      </c>
      <c r="Q380" s="923" t="s">
        <v>44</v>
      </c>
      <c r="R380" s="88"/>
      <c r="S380" s="76"/>
      <c r="T380" s="88"/>
    </row>
    <row r="381" spans="1:20" s="65" customFormat="1">
      <c r="A381" s="156"/>
      <c r="B381" s="155"/>
      <c r="C381" s="943"/>
      <c r="D381" s="300" t="s">
        <v>519</v>
      </c>
      <c r="E381" s="303" t="s">
        <v>41</v>
      </c>
      <c r="F381" s="932"/>
      <c r="G381" s="913"/>
      <c r="H381" s="561"/>
      <c r="I381" s="563"/>
      <c r="J381" s="561"/>
      <c r="K381" s="913"/>
      <c r="L381" s="561"/>
      <c r="M381" s="563"/>
      <c r="N381" s="561"/>
      <c r="O381" s="973"/>
      <c r="P381" s="932"/>
      <c r="Q381" s="924"/>
      <c r="R381" s="86"/>
      <c r="S381" s="74"/>
      <c r="T381" s="86"/>
    </row>
    <row r="382" spans="1:20" s="65" customFormat="1">
      <c r="A382" s="156"/>
      <c r="B382" s="155"/>
      <c r="C382" s="744"/>
      <c r="D382" s="306"/>
      <c r="E382" s="303"/>
      <c r="F382" s="741"/>
      <c r="G382" s="742"/>
      <c r="H382" s="748"/>
      <c r="I382" s="749"/>
      <c r="J382" s="748"/>
      <c r="K382" s="742"/>
      <c r="L382" s="748"/>
      <c r="M382" s="749"/>
      <c r="N382" s="748"/>
      <c r="O382" s="745"/>
      <c r="P382" s="741"/>
      <c r="Q382" s="741"/>
      <c r="R382" s="86"/>
      <c r="S382" s="74"/>
      <c r="T382" s="86"/>
    </row>
    <row r="383" spans="1:20" s="65" customFormat="1">
      <c r="A383" s="156"/>
      <c r="B383" s="155"/>
      <c r="C383" s="935">
        <v>87</v>
      </c>
      <c r="D383" s="302" t="s">
        <v>1229</v>
      </c>
      <c r="E383" s="305" t="s">
        <v>38</v>
      </c>
      <c r="F383" s="923" t="s">
        <v>1115</v>
      </c>
      <c r="G383" s="912" t="s">
        <v>1114</v>
      </c>
      <c r="H383" s="568"/>
      <c r="I383" s="575"/>
      <c r="J383" s="568"/>
      <c r="K383" s="912" t="s">
        <v>44</v>
      </c>
      <c r="L383" s="568"/>
      <c r="M383" s="575"/>
      <c r="N383" s="568"/>
      <c r="O383" s="941">
        <v>1000000000</v>
      </c>
      <c r="P383" s="923" t="s">
        <v>168</v>
      </c>
      <c r="Q383" s="529"/>
      <c r="R383" s="88"/>
      <c r="S383" s="76"/>
      <c r="T383" s="88"/>
    </row>
    <row r="384" spans="1:20" s="65" customFormat="1">
      <c r="A384" s="156"/>
      <c r="B384" s="155"/>
      <c r="C384" s="936"/>
      <c r="D384" s="298" t="s">
        <v>1230</v>
      </c>
      <c r="E384" s="304" t="s">
        <v>41</v>
      </c>
      <c r="F384" s="924"/>
      <c r="G384" s="915"/>
      <c r="H384" s="562"/>
      <c r="I384" s="564"/>
      <c r="J384" s="562"/>
      <c r="K384" s="915"/>
      <c r="L384" s="562"/>
      <c r="M384" s="564"/>
      <c r="N384" s="562"/>
      <c r="O384" s="942"/>
      <c r="P384" s="924"/>
      <c r="Q384" s="530"/>
      <c r="R384" s="87"/>
      <c r="S384" s="82"/>
      <c r="T384" s="87"/>
    </row>
    <row r="385" spans="1:20" s="65" customFormat="1">
      <c r="A385" s="156"/>
      <c r="B385" s="155"/>
      <c r="C385" s="935">
        <v>88</v>
      </c>
      <c r="D385" s="972" t="s">
        <v>1226</v>
      </c>
      <c r="E385" s="305" t="s">
        <v>38</v>
      </c>
      <c r="F385" s="923" t="s">
        <v>161</v>
      </c>
      <c r="G385" s="912" t="s">
        <v>1227</v>
      </c>
      <c r="H385" s="568"/>
      <c r="I385" s="575"/>
      <c r="J385" s="568"/>
      <c r="K385" s="912" t="s">
        <v>44</v>
      </c>
      <c r="L385" s="568"/>
      <c r="M385" s="575"/>
      <c r="N385" s="568"/>
      <c r="O385" s="941">
        <v>145000000</v>
      </c>
      <c r="P385" s="923" t="s">
        <v>308</v>
      </c>
      <c r="Q385" s="923" t="s">
        <v>44</v>
      </c>
      <c r="R385" s="88"/>
      <c r="S385" s="76"/>
      <c r="T385" s="88"/>
    </row>
    <row r="386" spans="1:20" s="65" customFormat="1">
      <c r="A386" s="156"/>
      <c r="B386" s="155"/>
      <c r="C386" s="936"/>
      <c r="D386" s="945"/>
      <c r="E386" s="304" t="s">
        <v>41</v>
      </c>
      <c r="F386" s="924"/>
      <c r="G386" s="915"/>
      <c r="H386" s="562"/>
      <c r="I386" s="564"/>
      <c r="J386" s="562"/>
      <c r="K386" s="915"/>
      <c r="L386" s="562"/>
      <c r="M386" s="564"/>
      <c r="N386" s="562"/>
      <c r="O386" s="942"/>
      <c r="P386" s="932"/>
      <c r="Q386" s="924"/>
      <c r="R386" s="87"/>
      <c r="S386" s="82"/>
      <c r="T386" s="87"/>
    </row>
    <row r="387" spans="1:20" s="65" customFormat="1">
      <c r="A387" s="156"/>
      <c r="B387" s="155"/>
      <c r="C387" s="935">
        <v>89</v>
      </c>
      <c r="D387" s="944" t="s">
        <v>1228</v>
      </c>
      <c r="E387" s="305" t="s">
        <v>38</v>
      </c>
      <c r="F387" s="923" t="s">
        <v>161</v>
      </c>
      <c r="G387" s="912" t="s">
        <v>1227</v>
      </c>
      <c r="H387" s="568"/>
      <c r="I387" s="575"/>
      <c r="J387" s="568"/>
      <c r="K387" s="912" t="s">
        <v>44</v>
      </c>
      <c r="L387" s="568"/>
      <c r="M387" s="575"/>
      <c r="N387" s="568"/>
      <c r="O387" s="941">
        <v>90000000</v>
      </c>
      <c r="P387" s="923" t="s">
        <v>308</v>
      </c>
      <c r="Q387" s="932" t="s">
        <v>44</v>
      </c>
      <c r="R387" s="88"/>
      <c r="S387" s="76"/>
      <c r="T387" s="88"/>
    </row>
    <row r="388" spans="1:20" s="65" customFormat="1">
      <c r="A388" s="156"/>
      <c r="B388" s="155"/>
      <c r="C388" s="936"/>
      <c r="D388" s="945"/>
      <c r="E388" s="304" t="s">
        <v>41</v>
      </c>
      <c r="F388" s="924"/>
      <c r="G388" s="915"/>
      <c r="H388" s="562"/>
      <c r="I388" s="564"/>
      <c r="J388" s="562"/>
      <c r="K388" s="915"/>
      <c r="L388" s="562"/>
      <c r="M388" s="564"/>
      <c r="N388" s="562"/>
      <c r="O388" s="942"/>
      <c r="P388" s="932"/>
      <c r="Q388" s="924"/>
      <c r="R388" s="87"/>
      <c r="S388" s="82"/>
      <c r="T388" s="87"/>
    </row>
    <row r="389" spans="1:20" s="65" customFormat="1">
      <c r="A389" s="156"/>
      <c r="B389" s="156"/>
      <c r="C389" s="935">
        <v>90</v>
      </c>
      <c r="D389" s="972" t="s">
        <v>1231</v>
      </c>
      <c r="E389" s="305" t="s">
        <v>38</v>
      </c>
      <c r="F389" s="923" t="s">
        <v>108</v>
      </c>
      <c r="G389" s="912" t="s">
        <v>552</v>
      </c>
      <c r="H389" s="568"/>
      <c r="I389" s="575"/>
      <c r="J389" s="568"/>
      <c r="K389" s="912" t="s">
        <v>44</v>
      </c>
      <c r="L389" s="568"/>
      <c r="M389" s="575"/>
      <c r="N389" s="568"/>
      <c r="O389" s="941">
        <v>200000000</v>
      </c>
      <c r="P389" s="923" t="s">
        <v>308</v>
      </c>
      <c r="Q389" s="923" t="s">
        <v>44</v>
      </c>
      <c r="R389" s="88"/>
      <c r="S389" s="76"/>
      <c r="T389" s="88"/>
    </row>
    <row r="390" spans="1:20" s="65" customFormat="1">
      <c r="A390" s="156"/>
      <c r="B390" s="156"/>
      <c r="C390" s="936"/>
      <c r="D390" s="945"/>
      <c r="E390" s="304" t="s">
        <v>41</v>
      </c>
      <c r="F390" s="924"/>
      <c r="G390" s="915"/>
      <c r="H390" s="562"/>
      <c r="I390" s="564"/>
      <c r="J390" s="562"/>
      <c r="K390" s="915"/>
      <c r="L390" s="562"/>
      <c r="M390" s="564"/>
      <c r="N390" s="562"/>
      <c r="O390" s="942"/>
      <c r="P390" s="932"/>
      <c r="Q390" s="924"/>
      <c r="R390" s="86"/>
      <c r="S390" s="74"/>
      <c r="T390" s="86"/>
    </row>
    <row r="391" spans="1:20" s="65" customFormat="1">
      <c r="A391" s="156"/>
      <c r="B391" s="156"/>
      <c r="C391" s="681"/>
      <c r="D391" s="683"/>
      <c r="E391" s="303"/>
      <c r="F391" s="679"/>
      <c r="G391" s="678"/>
      <c r="H391" s="684"/>
      <c r="I391" s="685"/>
      <c r="J391" s="684"/>
      <c r="K391" s="678"/>
      <c r="L391" s="684"/>
      <c r="M391" s="685"/>
      <c r="N391" s="684"/>
      <c r="O391" s="682"/>
      <c r="P391" s="679"/>
      <c r="Q391" s="679"/>
      <c r="R391" s="86"/>
      <c r="S391" s="74"/>
      <c r="T391" s="86"/>
    </row>
    <row r="392" spans="1:20" s="65" customFormat="1" ht="18.75" customHeight="1">
      <c r="A392" s="156"/>
      <c r="B392" s="156"/>
      <c r="C392" s="943">
        <v>91</v>
      </c>
      <c r="D392" s="302" t="s">
        <v>1280</v>
      </c>
      <c r="E392" s="561" t="s">
        <v>38</v>
      </c>
      <c r="F392" s="932" t="s">
        <v>129</v>
      </c>
      <c r="G392" s="913" t="s">
        <v>116</v>
      </c>
      <c r="H392" s="932"/>
      <c r="I392" s="1085" t="s">
        <v>44</v>
      </c>
      <c r="J392" s="932"/>
      <c r="K392" s="563"/>
      <c r="L392" s="86"/>
      <c r="M392" s="563"/>
      <c r="N392" s="86"/>
      <c r="O392" s="558">
        <v>400000000</v>
      </c>
      <c r="P392" s="923" t="s">
        <v>168</v>
      </c>
      <c r="Q392" s="529"/>
      <c r="R392" s="88"/>
      <c r="S392" s="76"/>
      <c r="T392" s="88"/>
    </row>
    <row r="393" spans="1:20" s="65" customFormat="1">
      <c r="A393" s="156"/>
      <c r="B393" s="155"/>
      <c r="C393" s="936"/>
      <c r="D393" s="298" t="s">
        <v>1236</v>
      </c>
      <c r="E393" s="562" t="s">
        <v>41</v>
      </c>
      <c r="F393" s="924"/>
      <c r="G393" s="915"/>
      <c r="H393" s="924"/>
      <c r="I393" s="942"/>
      <c r="J393" s="924"/>
      <c r="K393" s="564"/>
      <c r="L393" s="87"/>
      <c r="M393" s="564"/>
      <c r="N393" s="87"/>
      <c r="O393" s="556"/>
      <c r="P393" s="924"/>
      <c r="Q393" s="530"/>
      <c r="R393" s="87"/>
      <c r="S393" s="82"/>
      <c r="T393" s="87"/>
    </row>
    <row r="394" spans="1:20" s="65" customFormat="1">
      <c r="A394" s="156"/>
      <c r="B394" s="155"/>
      <c r="C394" s="935">
        <v>92</v>
      </c>
      <c r="D394" s="944" t="s">
        <v>1327</v>
      </c>
      <c r="E394" s="609" t="s">
        <v>38</v>
      </c>
      <c r="F394" s="923" t="s">
        <v>63</v>
      </c>
      <c r="G394" s="595" t="s">
        <v>54</v>
      </c>
      <c r="H394" s="590"/>
      <c r="I394" s="591"/>
      <c r="J394" s="590" t="s">
        <v>44</v>
      </c>
      <c r="K394" s="599"/>
      <c r="L394" s="88"/>
      <c r="M394" s="599"/>
      <c r="N394" s="88"/>
      <c r="O394" s="1012">
        <v>100000000</v>
      </c>
      <c r="P394" s="923" t="s">
        <v>308</v>
      </c>
      <c r="Q394" s="923" t="s">
        <v>44</v>
      </c>
      <c r="R394" s="88"/>
      <c r="S394" s="76"/>
      <c r="T394" s="88"/>
    </row>
    <row r="395" spans="1:20" s="65" customFormat="1">
      <c r="A395" s="156"/>
      <c r="B395" s="155"/>
      <c r="C395" s="936"/>
      <c r="D395" s="945"/>
      <c r="E395" s="604" t="s">
        <v>41</v>
      </c>
      <c r="F395" s="924"/>
      <c r="G395" s="596" t="s">
        <v>1328</v>
      </c>
      <c r="H395" s="589"/>
      <c r="I395" s="592"/>
      <c r="J395" s="589"/>
      <c r="K395" s="600"/>
      <c r="L395" s="87"/>
      <c r="M395" s="600"/>
      <c r="N395" s="87"/>
      <c r="O395" s="1005"/>
      <c r="P395" s="924"/>
      <c r="Q395" s="924"/>
      <c r="R395" s="87"/>
      <c r="S395" s="82"/>
      <c r="T395" s="87"/>
    </row>
    <row r="396" spans="1:20" s="65" customFormat="1">
      <c r="A396" s="156"/>
      <c r="B396" s="155"/>
      <c r="C396" s="935">
        <v>93</v>
      </c>
      <c r="D396" s="944" t="s">
        <v>1330</v>
      </c>
      <c r="E396" s="609" t="s">
        <v>38</v>
      </c>
      <c r="F396" s="590" t="s">
        <v>1251</v>
      </c>
      <c r="G396" s="595" t="s">
        <v>54</v>
      </c>
      <c r="H396" s="590"/>
      <c r="I396" s="591"/>
      <c r="J396" s="590"/>
      <c r="K396" s="638" t="s">
        <v>44</v>
      </c>
      <c r="L396" s="88"/>
      <c r="M396" s="599"/>
      <c r="N396" s="88"/>
      <c r="O396" s="591">
        <v>100000000</v>
      </c>
      <c r="P396" s="923" t="s">
        <v>308</v>
      </c>
      <c r="Q396" s="923" t="s">
        <v>44</v>
      </c>
      <c r="R396" s="88"/>
      <c r="S396" s="76"/>
      <c r="T396" s="88"/>
    </row>
    <row r="397" spans="1:20" s="65" customFormat="1">
      <c r="A397" s="156"/>
      <c r="B397" s="155"/>
      <c r="C397" s="936"/>
      <c r="D397" s="945"/>
      <c r="E397" s="604" t="s">
        <v>41</v>
      </c>
      <c r="F397" s="589"/>
      <c r="G397" s="596" t="s">
        <v>1328</v>
      </c>
      <c r="H397" s="589"/>
      <c r="I397" s="592"/>
      <c r="J397" s="589"/>
      <c r="K397" s="600"/>
      <c r="L397" s="87"/>
      <c r="M397" s="600"/>
      <c r="N397" s="87"/>
      <c r="O397" s="592"/>
      <c r="P397" s="924"/>
      <c r="Q397" s="924"/>
      <c r="R397" s="87"/>
      <c r="S397" s="82"/>
      <c r="T397" s="87"/>
    </row>
    <row r="398" spans="1:20" s="65" customFormat="1" ht="15.75" thickBot="1">
      <c r="A398" s="162"/>
      <c r="B398" s="324"/>
      <c r="C398" s="598"/>
      <c r="D398" s="601"/>
      <c r="E398" s="611"/>
      <c r="F398" s="602"/>
      <c r="G398" s="597"/>
      <c r="H398" s="602"/>
      <c r="I398" s="608"/>
      <c r="J398" s="602"/>
      <c r="K398" s="273"/>
      <c r="L398" s="91"/>
      <c r="M398" s="273"/>
      <c r="N398" s="91"/>
      <c r="O398" s="608"/>
      <c r="P398" s="602"/>
      <c r="Q398" s="602"/>
      <c r="R398" s="91"/>
      <c r="S398" s="110"/>
      <c r="T398" s="91"/>
    </row>
    <row r="399" spans="1:20" ht="15.75">
      <c r="A399" s="484">
        <v>2.2000000000000002</v>
      </c>
      <c r="B399" s="513" t="s">
        <v>633</v>
      </c>
      <c r="C399" s="943">
        <v>1</v>
      </c>
      <c r="D399" s="302" t="s">
        <v>746</v>
      </c>
      <c r="E399" s="233" t="s">
        <v>38</v>
      </c>
      <c r="F399" s="233" t="s">
        <v>156</v>
      </c>
      <c r="G399" s="913" t="s">
        <v>116</v>
      </c>
      <c r="H399" s="932" t="s">
        <v>44</v>
      </c>
      <c r="I399" s="235"/>
      <c r="J399" s="233"/>
      <c r="K399" s="913" t="s">
        <v>44</v>
      </c>
      <c r="L399" s="233"/>
      <c r="M399" s="235"/>
      <c r="N399" s="233"/>
      <c r="O399" s="973">
        <v>110000000</v>
      </c>
      <c r="P399" s="932" t="s">
        <v>308</v>
      </c>
      <c r="Q399" s="932" t="s">
        <v>44</v>
      </c>
      <c r="R399" s="86"/>
      <c r="S399" s="74"/>
      <c r="T399" s="86"/>
    </row>
    <row r="400" spans="1:20" ht="15.75">
      <c r="A400" s="154"/>
      <c r="B400" s="209" t="s">
        <v>38</v>
      </c>
      <c r="C400" s="936"/>
      <c r="D400" s="298" t="s">
        <v>747</v>
      </c>
      <c r="E400" s="234" t="s">
        <v>41</v>
      </c>
      <c r="F400" s="234" t="s">
        <v>157</v>
      </c>
      <c r="G400" s="915"/>
      <c r="H400" s="924"/>
      <c r="I400" s="236"/>
      <c r="J400" s="234"/>
      <c r="K400" s="915"/>
      <c r="L400" s="234"/>
      <c r="M400" s="236"/>
      <c r="N400" s="234"/>
      <c r="O400" s="942"/>
      <c r="P400" s="924"/>
      <c r="Q400" s="924"/>
      <c r="R400" s="87"/>
      <c r="S400" s="82"/>
      <c r="T400" s="87"/>
    </row>
    <row r="401" spans="1:20" s="65" customFormat="1" ht="15.75">
      <c r="A401" s="154"/>
      <c r="B401" s="209"/>
      <c r="C401" s="552"/>
      <c r="D401" s="302"/>
      <c r="E401" s="561"/>
      <c r="F401" s="561"/>
      <c r="G401" s="549"/>
      <c r="H401" s="531"/>
      <c r="I401" s="563"/>
      <c r="J401" s="561"/>
      <c r="K401" s="549"/>
      <c r="L401" s="561"/>
      <c r="M401" s="563"/>
      <c r="N401" s="561"/>
      <c r="O401" s="558"/>
      <c r="P401" s="531"/>
      <c r="Q401" s="531"/>
      <c r="R401" s="86"/>
      <c r="S401" s="74"/>
      <c r="T401" s="86"/>
    </row>
    <row r="402" spans="1:20">
      <c r="A402" s="154"/>
      <c r="B402" s="75"/>
      <c r="C402" s="935">
        <v>2</v>
      </c>
      <c r="D402" s="302" t="s">
        <v>748</v>
      </c>
      <c r="E402" s="233" t="s">
        <v>38</v>
      </c>
      <c r="F402" s="932" t="s">
        <v>589</v>
      </c>
      <c r="G402" s="913" t="s">
        <v>548</v>
      </c>
      <c r="H402" s="233"/>
      <c r="I402" s="235"/>
      <c r="J402" s="233"/>
      <c r="K402" s="235"/>
      <c r="L402" s="233"/>
      <c r="M402" s="913" t="s">
        <v>44</v>
      </c>
      <c r="N402" s="233"/>
      <c r="O402" s="973">
        <v>300000000</v>
      </c>
      <c r="P402" s="932" t="s">
        <v>580</v>
      </c>
      <c r="Q402" s="233"/>
      <c r="R402" s="220"/>
      <c r="S402" s="221"/>
      <c r="T402" s="86"/>
    </row>
    <row r="403" spans="1:20">
      <c r="A403" s="154"/>
      <c r="B403" s="75"/>
      <c r="C403" s="936"/>
      <c r="D403" s="298" t="s">
        <v>749</v>
      </c>
      <c r="E403" s="234" t="s">
        <v>41</v>
      </c>
      <c r="F403" s="924"/>
      <c r="G403" s="915"/>
      <c r="H403" s="234"/>
      <c r="I403" s="236"/>
      <c r="J403" s="234"/>
      <c r="K403" s="236"/>
      <c r="L403" s="234"/>
      <c r="M403" s="913"/>
      <c r="N403" s="234"/>
      <c r="O403" s="942"/>
      <c r="P403" s="932"/>
      <c r="Q403" s="234"/>
      <c r="R403" s="219"/>
      <c r="S403" s="222"/>
      <c r="T403" s="87"/>
    </row>
    <row r="404" spans="1:20">
      <c r="A404" s="154"/>
      <c r="B404" s="75"/>
      <c r="C404" s="935">
        <v>3</v>
      </c>
      <c r="D404" s="302" t="s">
        <v>750</v>
      </c>
      <c r="E404" s="238" t="s">
        <v>38</v>
      </c>
      <c r="F404" s="923" t="s">
        <v>577</v>
      </c>
      <c r="G404" s="912" t="s">
        <v>540</v>
      </c>
      <c r="H404" s="238"/>
      <c r="I404" s="231"/>
      <c r="J404" s="923" t="s">
        <v>44</v>
      </c>
      <c r="K404" s="231"/>
      <c r="L404" s="238"/>
      <c r="M404" s="231"/>
      <c r="N404" s="238"/>
      <c r="O404" s="941">
        <v>190000000</v>
      </c>
      <c r="P404" s="923" t="s">
        <v>567</v>
      </c>
      <c r="Q404" s="238"/>
      <c r="R404" s="218"/>
      <c r="S404" s="223"/>
      <c r="T404" s="88"/>
    </row>
    <row r="405" spans="1:20">
      <c r="A405" s="156"/>
      <c r="B405" s="155"/>
      <c r="C405" s="936"/>
      <c r="D405" s="298" t="s">
        <v>751</v>
      </c>
      <c r="E405" s="234" t="s">
        <v>41</v>
      </c>
      <c r="F405" s="924"/>
      <c r="G405" s="915"/>
      <c r="H405" s="234"/>
      <c r="I405" s="236"/>
      <c r="J405" s="924"/>
      <c r="K405" s="236"/>
      <c r="L405" s="234"/>
      <c r="M405" s="236"/>
      <c r="N405" s="234"/>
      <c r="O405" s="942"/>
      <c r="P405" s="924"/>
      <c r="Q405" s="234"/>
      <c r="R405" s="219"/>
      <c r="S405" s="222"/>
      <c r="T405" s="87"/>
    </row>
    <row r="406" spans="1:20">
      <c r="A406" s="156"/>
      <c r="B406" s="155"/>
      <c r="C406" s="935">
        <v>4</v>
      </c>
      <c r="D406" s="302" t="s">
        <v>752</v>
      </c>
      <c r="E406" s="238" t="s">
        <v>38</v>
      </c>
      <c r="F406" s="923" t="s">
        <v>579</v>
      </c>
      <c r="G406" s="912" t="s">
        <v>540</v>
      </c>
      <c r="H406" s="238"/>
      <c r="I406" s="912" t="s">
        <v>44</v>
      </c>
      <c r="J406" s="238"/>
      <c r="K406" s="231"/>
      <c r="L406" s="238"/>
      <c r="M406" s="231"/>
      <c r="N406" s="238"/>
      <c r="O406" s="941">
        <v>230000000</v>
      </c>
      <c r="P406" s="923" t="s">
        <v>580</v>
      </c>
      <c r="Q406" s="923"/>
      <c r="R406" s="218"/>
      <c r="S406" s="223"/>
      <c r="T406" s="88"/>
    </row>
    <row r="407" spans="1:20">
      <c r="A407" s="156"/>
      <c r="B407" s="155"/>
      <c r="C407" s="936"/>
      <c r="D407" s="298" t="s">
        <v>753</v>
      </c>
      <c r="E407" s="234" t="s">
        <v>41</v>
      </c>
      <c r="F407" s="924"/>
      <c r="G407" s="915"/>
      <c r="H407" s="234"/>
      <c r="I407" s="915"/>
      <c r="J407" s="234"/>
      <c r="K407" s="236"/>
      <c r="L407" s="234"/>
      <c r="M407" s="236"/>
      <c r="N407" s="234"/>
      <c r="O407" s="942"/>
      <c r="P407" s="924"/>
      <c r="Q407" s="924"/>
      <c r="R407" s="219"/>
      <c r="S407" s="222"/>
      <c r="T407" s="87"/>
    </row>
    <row r="408" spans="1:20">
      <c r="A408" s="156"/>
      <c r="B408" s="155"/>
      <c r="C408" s="935">
        <v>5</v>
      </c>
      <c r="D408" s="302" t="s">
        <v>754</v>
      </c>
      <c r="E408" s="233" t="s">
        <v>38</v>
      </c>
      <c r="F408" s="932" t="s">
        <v>108</v>
      </c>
      <c r="G408" s="913" t="s">
        <v>542</v>
      </c>
      <c r="H408" s="233"/>
      <c r="I408" s="913" t="s">
        <v>44</v>
      </c>
      <c r="J408" s="233"/>
      <c r="K408" s="912"/>
      <c r="L408" s="233"/>
      <c r="M408" s="235"/>
      <c r="N408" s="233"/>
      <c r="O408" s="973">
        <v>180000000</v>
      </c>
      <c r="P408" s="932" t="s">
        <v>308</v>
      </c>
      <c r="Q408" s="923" t="s">
        <v>44</v>
      </c>
      <c r="R408" s="220"/>
      <c r="S408" s="221"/>
      <c r="T408" s="86"/>
    </row>
    <row r="409" spans="1:20">
      <c r="A409" s="154"/>
      <c r="B409" s="75"/>
      <c r="C409" s="936"/>
      <c r="D409" s="298" t="s">
        <v>755</v>
      </c>
      <c r="E409" s="234" t="s">
        <v>41</v>
      </c>
      <c r="F409" s="924"/>
      <c r="G409" s="915"/>
      <c r="H409" s="234"/>
      <c r="I409" s="913"/>
      <c r="J409" s="234"/>
      <c r="K409" s="915"/>
      <c r="L409" s="234"/>
      <c r="M409" s="236"/>
      <c r="N409" s="234"/>
      <c r="O409" s="942"/>
      <c r="P409" s="932"/>
      <c r="Q409" s="924"/>
      <c r="R409" s="219"/>
      <c r="S409" s="222"/>
      <c r="T409" s="87"/>
    </row>
    <row r="410" spans="1:20">
      <c r="A410" s="154"/>
      <c r="B410" s="75"/>
      <c r="C410" s="935">
        <v>6</v>
      </c>
      <c r="D410" s="302" t="s">
        <v>756</v>
      </c>
      <c r="E410" s="238" t="s">
        <v>38</v>
      </c>
      <c r="F410" s="923" t="s">
        <v>175</v>
      </c>
      <c r="G410" s="912" t="s">
        <v>540</v>
      </c>
      <c r="H410" s="233"/>
      <c r="I410" s="912" t="s">
        <v>44</v>
      </c>
      <c r="J410" s="233"/>
      <c r="K410" s="235"/>
      <c r="L410" s="233"/>
      <c r="M410" s="235"/>
      <c r="N410" s="233"/>
      <c r="O410" s="941">
        <v>450000000</v>
      </c>
      <c r="P410" s="923" t="s">
        <v>580</v>
      </c>
      <c r="Q410" s="233"/>
      <c r="R410" s="220"/>
      <c r="S410" s="221"/>
      <c r="T410" s="86"/>
    </row>
    <row r="411" spans="1:20">
      <c r="A411" s="154"/>
      <c r="B411" s="75"/>
      <c r="C411" s="936"/>
      <c r="D411" s="298" t="s">
        <v>757</v>
      </c>
      <c r="E411" s="233" t="s">
        <v>41</v>
      </c>
      <c r="F411" s="924"/>
      <c r="G411" s="913"/>
      <c r="H411" s="233"/>
      <c r="I411" s="913"/>
      <c r="J411" s="233"/>
      <c r="K411" s="235"/>
      <c r="L411" s="233"/>
      <c r="M411" s="235"/>
      <c r="N411" s="233"/>
      <c r="O411" s="942"/>
      <c r="P411" s="932"/>
      <c r="Q411" s="233"/>
      <c r="R411" s="220"/>
      <c r="S411" s="221"/>
      <c r="T411" s="86"/>
    </row>
    <row r="412" spans="1:20">
      <c r="A412" s="154"/>
      <c r="B412" s="75"/>
      <c r="C412" s="935">
        <v>7</v>
      </c>
      <c r="D412" s="302" t="s">
        <v>748</v>
      </c>
      <c r="E412" s="238" t="s">
        <v>38</v>
      </c>
      <c r="F412" s="923" t="s">
        <v>589</v>
      </c>
      <c r="G412" s="912" t="s">
        <v>540</v>
      </c>
      <c r="H412" s="238"/>
      <c r="I412" s="231"/>
      <c r="J412" s="238"/>
      <c r="K412" s="912" t="s">
        <v>44</v>
      </c>
      <c r="L412" s="238"/>
      <c r="M412" s="231"/>
      <c r="N412" s="238"/>
      <c r="O412" s="941">
        <v>300000000</v>
      </c>
      <c r="P412" s="923" t="s">
        <v>580</v>
      </c>
      <c r="Q412" s="238"/>
      <c r="R412" s="218"/>
      <c r="S412" s="223"/>
      <c r="T412" s="88"/>
    </row>
    <row r="413" spans="1:20">
      <c r="A413" s="154"/>
      <c r="B413" s="75"/>
      <c r="C413" s="936"/>
      <c r="D413" s="298" t="s">
        <v>758</v>
      </c>
      <c r="E413" s="234" t="s">
        <v>41</v>
      </c>
      <c r="F413" s="924"/>
      <c r="G413" s="915"/>
      <c r="H413" s="234"/>
      <c r="I413" s="236"/>
      <c r="J413" s="234"/>
      <c r="K413" s="913"/>
      <c r="L413" s="234"/>
      <c r="M413" s="236"/>
      <c r="N413" s="234"/>
      <c r="O413" s="942"/>
      <c r="P413" s="932"/>
      <c r="Q413" s="234"/>
      <c r="R413" s="219"/>
      <c r="S413" s="222"/>
      <c r="T413" s="87"/>
    </row>
    <row r="414" spans="1:20">
      <c r="A414" s="154"/>
      <c r="B414" s="75"/>
      <c r="C414" s="935">
        <v>8</v>
      </c>
      <c r="D414" s="302" t="s">
        <v>759</v>
      </c>
      <c r="E414" s="238" t="s">
        <v>38</v>
      </c>
      <c r="F414" s="923" t="s">
        <v>590</v>
      </c>
      <c r="G414" s="912" t="s">
        <v>548</v>
      </c>
      <c r="H414" s="238"/>
      <c r="I414" s="912" t="s">
        <v>44</v>
      </c>
      <c r="J414" s="238"/>
      <c r="K414" s="231"/>
      <c r="L414" s="238"/>
      <c r="M414" s="231"/>
      <c r="N414" s="238"/>
      <c r="O414" s="941">
        <v>150000000</v>
      </c>
      <c r="P414" s="923" t="s">
        <v>308</v>
      </c>
      <c r="Q414" s="923" t="s">
        <v>44</v>
      </c>
      <c r="R414" s="218"/>
      <c r="S414" s="223"/>
      <c r="T414" s="88"/>
    </row>
    <row r="415" spans="1:20">
      <c r="A415" s="154"/>
      <c r="B415" s="75"/>
      <c r="C415" s="936"/>
      <c r="D415" s="298" t="s">
        <v>760</v>
      </c>
      <c r="E415" s="233" t="s">
        <v>41</v>
      </c>
      <c r="F415" s="924"/>
      <c r="G415" s="915"/>
      <c r="H415" s="233"/>
      <c r="I415" s="913"/>
      <c r="J415" s="233"/>
      <c r="K415" s="235"/>
      <c r="L415" s="233"/>
      <c r="M415" s="235"/>
      <c r="N415" s="233"/>
      <c r="O415" s="942"/>
      <c r="P415" s="932"/>
      <c r="Q415" s="932"/>
      <c r="R415" s="220"/>
      <c r="S415" s="221"/>
      <c r="T415" s="86"/>
    </row>
    <row r="416" spans="1:20">
      <c r="A416" s="154"/>
      <c r="B416" s="75"/>
      <c r="C416" s="935">
        <v>9</v>
      </c>
      <c r="D416" s="302" t="s">
        <v>748</v>
      </c>
      <c r="E416" s="238" t="s">
        <v>38</v>
      </c>
      <c r="F416" s="923" t="s">
        <v>175</v>
      </c>
      <c r="G416" s="912" t="s">
        <v>540</v>
      </c>
      <c r="H416" s="238"/>
      <c r="I416" s="638" t="s">
        <v>44</v>
      </c>
      <c r="J416" s="238"/>
      <c r="K416" s="912" t="s">
        <v>44</v>
      </c>
      <c r="L416" s="238"/>
      <c r="M416" s="231"/>
      <c r="N416" s="238"/>
      <c r="O416" s="941">
        <v>800000000</v>
      </c>
      <c r="P416" s="923" t="s">
        <v>580</v>
      </c>
      <c r="Q416" s="238"/>
      <c r="R416" s="218"/>
      <c r="S416" s="223"/>
      <c r="T416" s="88"/>
    </row>
    <row r="417" spans="1:20">
      <c r="A417" s="154"/>
      <c r="B417" s="75"/>
      <c r="C417" s="936"/>
      <c r="D417" s="298" t="s">
        <v>761</v>
      </c>
      <c r="E417" s="234" t="s">
        <v>41</v>
      </c>
      <c r="F417" s="924"/>
      <c r="G417" s="915"/>
      <c r="H417" s="234"/>
      <c r="I417" s="236"/>
      <c r="J417" s="234"/>
      <c r="K417" s="915"/>
      <c r="L417" s="234"/>
      <c r="M417" s="236"/>
      <c r="N417" s="234"/>
      <c r="O417" s="942"/>
      <c r="P417" s="932"/>
      <c r="Q417" s="234"/>
      <c r="R417" s="219"/>
      <c r="S417" s="222"/>
      <c r="T417" s="87"/>
    </row>
    <row r="418" spans="1:20">
      <c r="A418" s="154"/>
      <c r="B418" s="75"/>
      <c r="C418" s="935">
        <v>10</v>
      </c>
      <c r="D418" s="302" t="s">
        <v>762</v>
      </c>
      <c r="E418" s="840" t="s">
        <v>38</v>
      </c>
      <c r="F418" s="923" t="s">
        <v>591</v>
      </c>
      <c r="G418" s="912" t="s">
        <v>548</v>
      </c>
      <c r="H418" s="830"/>
      <c r="I418" s="832"/>
      <c r="J418" s="923" t="s">
        <v>44</v>
      </c>
      <c r="K418" s="832"/>
      <c r="L418" s="830"/>
      <c r="M418" s="832"/>
      <c r="N418" s="830"/>
      <c r="O418" s="941">
        <v>190000000</v>
      </c>
      <c r="P418" s="923" t="s">
        <v>308</v>
      </c>
      <c r="Q418" s="923" t="s">
        <v>44</v>
      </c>
      <c r="R418" s="830"/>
      <c r="S418" s="832"/>
      <c r="T418" s="86"/>
    </row>
    <row r="419" spans="1:20" ht="15.75" thickBot="1">
      <c r="A419" s="157"/>
      <c r="B419" s="77"/>
      <c r="C419" s="948"/>
      <c r="D419" s="309" t="s">
        <v>763</v>
      </c>
      <c r="E419" s="849" t="s">
        <v>41</v>
      </c>
      <c r="F419" s="1000"/>
      <c r="G419" s="981"/>
      <c r="H419" s="849"/>
      <c r="I419" s="273"/>
      <c r="J419" s="1000"/>
      <c r="K419" s="273"/>
      <c r="L419" s="849"/>
      <c r="M419" s="273"/>
      <c r="N419" s="849"/>
      <c r="O419" s="1010"/>
      <c r="P419" s="1000"/>
      <c r="Q419" s="1000"/>
      <c r="R419" s="849"/>
      <c r="S419" s="849"/>
      <c r="T419" s="91"/>
    </row>
    <row r="420" spans="1:20" ht="14.25" customHeight="1">
      <c r="A420" s="154"/>
      <c r="B420" s="75"/>
      <c r="C420" s="943">
        <v>11</v>
      </c>
      <c r="D420" s="972" t="s">
        <v>764</v>
      </c>
      <c r="E420" s="830" t="s">
        <v>38</v>
      </c>
      <c r="F420" s="932" t="s">
        <v>167</v>
      </c>
      <c r="G420" s="913" t="s">
        <v>116</v>
      </c>
      <c r="H420" s="932" t="s">
        <v>44</v>
      </c>
      <c r="I420" s="832"/>
      <c r="J420" s="932" t="s">
        <v>44</v>
      </c>
      <c r="K420" s="832"/>
      <c r="L420" s="830"/>
      <c r="M420" s="832"/>
      <c r="N420" s="830"/>
      <c r="O420" s="973">
        <v>900000000</v>
      </c>
      <c r="P420" s="932" t="s">
        <v>168</v>
      </c>
      <c r="Q420" s="830"/>
      <c r="R420" s="86"/>
      <c r="S420" s="74"/>
      <c r="T420" s="86"/>
    </row>
    <row r="421" spans="1:20" ht="11.25" customHeight="1">
      <c r="A421" s="154"/>
      <c r="B421" s="75"/>
      <c r="C421" s="936"/>
      <c r="D421" s="945"/>
      <c r="E421" s="233" t="s">
        <v>41</v>
      </c>
      <c r="F421" s="924"/>
      <c r="G421" s="913"/>
      <c r="H421" s="924"/>
      <c r="I421" s="235"/>
      <c r="J421" s="924"/>
      <c r="K421" s="235"/>
      <c r="L421" s="233"/>
      <c r="M421" s="235"/>
      <c r="N421" s="233"/>
      <c r="O421" s="942"/>
      <c r="P421" s="924"/>
      <c r="Q421" s="233"/>
      <c r="R421" s="86"/>
      <c r="S421" s="74"/>
      <c r="T421" s="86"/>
    </row>
    <row r="422" spans="1:20">
      <c r="A422" s="154"/>
      <c r="B422" s="75"/>
      <c r="C422" s="935">
        <v>12</v>
      </c>
      <c r="D422" s="302" t="s">
        <v>765</v>
      </c>
      <c r="E422" s="238" t="s">
        <v>38</v>
      </c>
      <c r="F422" s="923" t="s">
        <v>575</v>
      </c>
      <c r="G422" s="912" t="s">
        <v>540</v>
      </c>
      <c r="H422" s="238"/>
      <c r="I422" s="912" t="s">
        <v>44</v>
      </c>
      <c r="J422" s="238"/>
      <c r="K422" s="912" t="s">
        <v>44</v>
      </c>
      <c r="L422" s="238"/>
      <c r="M422" s="231"/>
      <c r="N422" s="238"/>
      <c r="O422" s="941">
        <v>190000000</v>
      </c>
      <c r="P422" s="923" t="s">
        <v>308</v>
      </c>
      <c r="Q422" s="923" t="s">
        <v>44</v>
      </c>
      <c r="R422" s="88"/>
      <c r="S422" s="76"/>
      <c r="T422" s="88"/>
    </row>
    <row r="423" spans="1:20">
      <c r="A423" s="154"/>
      <c r="B423" s="75"/>
      <c r="C423" s="936"/>
      <c r="D423" s="298" t="s">
        <v>766</v>
      </c>
      <c r="E423" s="234" t="s">
        <v>41</v>
      </c>
      <c r="F423" s="924"/>
      <c r="G423" s="915"/>
      <c r="H423" s="234"/>
      <c r="I423" s="915"/>
      <c r="J423" s="234"/>
      <c r="K423" s="915"/>
      <c r="L423" s="234"/>
      <c r="M423" s="236"/>
      <c r="N423" s="234"/>
      <c r="O423" s="942"/>
      <c r="P423" s="924"/>
      <c r="Q423" s="924"/>
      <c r="R423" s="87"/>
      <c r="S423" s="82"/>
      <c r="T423" s="87"/>
    </row>
    <row r="424" spans="1:20" s="65" customFormat="1">
      <c r="A424" s="154"/>
      <c r="B424" s="75"/>
      <c r="C424" s="744"/>
      <c r="D424" s="302"/>
      <c r="E424" s="748"/>
      <c r="F424" s="741"/>
      <c r="G424" s="742"/>
      <c r="H424" s="748"/>
      <c r="I424" s="742"/>
      <c r="J424" s="748"/>
      <c r="K424" s="742"/>
      <c r="L424" s="748"/>
      <c r="M424" s="749"/>
      <c r="N424" s="748"/>
      <c r="O424" s="745"/>
      <c r="P424" s="741"/>
      <c r="Q424" s="741"/>
      <c r="R424" s="86"/>
      <c r="S424" s="74"/>
      <c r="T424" s="86"/>
    </row>
    <row r="425" spans="1:20">
      <c r="A425" s="154"/>
      <c r="B425" s="75"/>
      <c r="C425" s="935">
        <v>13</v>
      </c>
      <c r="D425" s="302" t="s">
        <v>767</v>
      </c>
      <c r="E425" s="238" t="s">
        <v>38</v>
      </c>
      <c r="F425" s="923" t="s">
        <v>105</v>
      </c>
      <c r="G425" s="912" t="s">
        <v>176</v>
      </c>
      <c r="H425" s="923" t="s">
        <v>44</v>
      </c>
      <c r="I425" s="231"/>
      <c r="J425" s="238"/>
      <c r="K425" s="912" t="s">
        <v>44</v>
      </c>
      <c r="L425" s="238"/>
      <c r="M425" s="231"/>
      <c r="N425" s="238"/>
      <c r="O425" s="941">
        <v>90000000</v>
      </c>
      <c r="P425" s="923" t="s">
        <v>308</v>
      </c>
      <c r="Q425" s="238"/>
      <c r="R425" s="88"/>
      <c r="S425" s="223" t="s">
        <v>44</v>
      </c>
      <c r="T425" s="88"/>
    </row>
    <row r="426" spans="1:20">
      <c r="A426" s="154"/>
      <c r="B426" s="75"/>
      <c r="C426" s="936"/>
      <c r="D426" s="298" t="s">
        <v>768</v>
      </c>
      <c r="E426" s="234" t="s">
        <v>41</v>
      </c>
      <c r="F426" s="924"/>
      <c r="G426" s="915"/>
      <c r="H426" s="924"/>
      <c r="I426" s="236"/>
      <c r="J426" s="234"/>
      <c r="K426" s="915"/>
      <c r="L426" s="234"/>
      <c r="M426" s="236"/>
      <c r="N426" s="234"/>
      <c r="O426" s="942"/>
      <c r="P426" s="924"/>
      <c r="Q426" s="234"/>
      <c r="R426" s="87"/>
      <c r="S426" s="82"/>
      <c r="T426" s="87"/>
    </row>
    <row r="427" spans="1:20">
      <c r="A427" s="154"/>
      <c r="B427" s="75"/>
      <c r="C427" s="935">
        <v>14</v>
      </c>
      <c r="D427" s="302" t="s">
        <v>1110</v>
      </c>
      <c r="E427" s="233" t="s">
        <v>38</v>
      </c>
      <c r="F427" s="923" t="s">
        <v>178</v>
      </c>
      <c r="G427" s="912" t="s">
        <v>116</v>
      </c>
      <c r="H427" s="923" t="s">
        <v>44</v>
      </c>
      <c r="I427" s="939" t="s">
        <v>44</v>
      </c>
      <c r="J427" s="923" t="s">
        <v>44</v>
      </c>
      <c r="K427" s="231"/>
      <c r="L427" s="238"/>
      <c r="M427" s="231"/>
      <c r="N427" s="238"/>
      <c r="O427" s="941">
        <v>800000000</v>
      </c>
      <c r="P427" s="923" t="s">
        <v>168</v>
      </c>
      <c r="Q427" s="238"/>
      <c r="R427" s="86"/>
      <c r="S427" s="74"/>
      <c r="T427" s="86"/>
    </row>
    <row r="428" spans="1:20" ht="15.75" thickBot="1">
      <c r="A428" s="157"/>
      <c r="B428" s="77"/>
      <c r="C428" s="948"/>
      <c r="D428" s="309" t="s">
        <v>769</v>
      </c>
      <c r="E428" s="109" t="s">
        <v>41</v>
      </c>
      <c r="F428" s="1000"/>
      <c r="G428" s="981"/>
      <c r="H428" s="1000"/>
      <c r="I428" s="928"/>
      <c r="J428" s="1000"/>
      <c r="K428" s="232"/>
      <c r="L428" s="109"/>
      <c r="M428" s="232"/>
      <c r="N428" s="109"/>
      <c r="O428" s="1010"/>
      <c r="P428" s="1000"/>
      <c r="Q428" s="109"/>
      <c r="R428" s="91"/>
      <c r="S428" s="110"/>
      <c r="T428" s="91"/>
    </row>
    <row r="429" spans="1:20">
      <c r="A429" s="159"/>
      <c r="B429" s="160"/>
      <c r="C429" s="977">
        <v>15</v>
      </c>
      <c r="D429" s="310" t="s">
        <v>770</v>
      </c>
      <c r="E429" s="271" t="s">
        <v>38</v>
      </c>
      <c r="F429" s="931" t="s">
        <v>108</v>
      </c>
      <c r="G429" s="914" t="s">
        <v>159</v>
      </c>
      <c r="H429" s="931"/>
      <c r="I429" s="914"/>
      <c r="J429" s="271"/>
      <c r="K429" s="914" t="s">
        <v>44</v>
      </c>
      <c r="L429" s="271"/>
      <c r="M429" s="64"/>
      <c r="N429" s="271"/>
      <c r="O429" s="1004">
        <v>400000000</v>
      </c>
      <c r="P429" s="977" t="s">
        <v>168</v>
      </c>
      <c r="Q429" s="271"/>
      <c r="R429" s="108"/>
      <c r="S429" s="931" t="s">
        <v>44</v>
      </c>
      <c r="T429" s="108"/>
    </row>
    <row r="430" spans="1:20">
      <c r="A430" s="154"/>
      <c r="B430" s="75"/>
      <c r="C430" s="936"/>
      <c r="D430" s="298" t="s">
        <v>771</v>
      </c>
      <c r="E430" s="260" t="s">
        <v>41</v>
      </c>
      <c r="F430" s="924"/>
      <c r="G430" s="915"/>
      <c r="H430" s="924"/>
      <c r="I430" s="915"/>
      <c r="J430" s="260"/>
      <c r="K430" s="915"/>
      <c r="L430" s="260"/>
      <c r="M430" s="262"/>
      <c r="N430" s="260"/>
      <c r="O430" s="1005"/>
      <c r="P430" s="936"/>
      <c r="Q430" s="260"/>
      <c r="R430" s="86"/>
      <c r="S430" s="932"/>
      <c r="T430" s="86"/>
    </row>
    <row r="431" spans="1:20">
      <c r="A431" s="154"/>
      <c r="B431" s="75"/>
      <c r="C431" s="935">
        <v>16</v>
      </c>
      <c r="D431" s="302" t="s">
        <v>772</v>
      </c>
      <c r="E431" s="267" t="s">
        <v>38</v>
      </c>
      <c r="F431" s="923" t="s">
        <v>161</v>
      </c>
      <c r="G431" s="912" t="s">
        <v>116</v>
      </c>
      <c r="H431" s="267"/>
      <c r="I431" s="272"/>
      <c r="J431" s="267"/>
      <c r="K431" s="912" t="s">
        <v>44</v>
      </c>
      <c r="L431" s="267"/>
      <c r="M431" s="272"/>
      <c r="N431" s="267"/>
      <c r="O431" s="1012">
        <v>155000000</v>
      </c>
      <c r="P431" s="935" t="s">
        <v>567</v>
      </c>
      <c r="Q431" s="923"/>
      <c r="R431" s="88"/>
      <c r="S431" s="76"/>
      <c r="T431" s="88"/>
    </row>
    <row r="432" spans="1:20">
      <c r="A432" s="154"/>
      <c r="B432" s="75"/>
      <c r="C432" s="936"/>
      <c r="D432" s="298" t="s">
        <v>773</v>
      </c>
      <c r="E432" s="260" t="s">
        <v>41</v>
      </c>
      <c r="F432" s="924"/>
      <c r="G432" s="915"/>
      <c r="H432" s="261"/>
      <c r="I432" s="263"/>
      <c r="J432" s="261"/>
      <c r="K432" s="913"/>
      <c r="L432" s="261"/>
      <c r="M432" s="263"/>
      <c r="N432" s="261"/>
      <c r="O432" s="1005"/>
      <c r="P432" s="936"/>
      <c r="Q432" s="924"/>
      <c r="R432" s="87"/>
      <c r="S432" s="82"/>
      <c r="T432" s="87"/>
    </row>
    <row r="433" spans="1:20">
      <c r="A433" s="154"/>
      <c r="B433" s="75"/>
      <c r="C433" s="935">
        <v>17</v>
      </c>
      <c r="D433" s="302" t="s">
        <v>1113</v>
      </c>
      <c r="E433" s="267" t="s">
        <v>38</v>
      </c>
      <c r="F433" s="923" t="s">
        <v>595</v>
      </c>
      <c r="G433" s="912" t="s">
        <v>116</v>
      </c>
      <c r="H433" s="267"/>
      <c r="I433" s="939" t="s">
        <v>44</v>
      </c>
      <c r="J433" s="267"/>
      <c r="K433" s="912"/>
      <c r="L433" s="267"/>
      <c r="M433" s="272"/>
      <c r="N433" s="267"/>
      <c r="O433" s="1012">
        <v>900000000</v>
      </c>
      <c r="P433" s="935" t="s">
        <v>168</v>
      </c>
      <c r="Q433" s="267"/>
      <c r="R433" s="88"/>
      <c r="S433" s="76"/>
      <c r="T433" s="88"/>
    </row>
    <row r="434" spans="1:20">
      <c r="A434" s="154"/>
      <c r="B434" s="75"/>
      <c r="C434" s="936"/>
      <c r="D434" s="298" t="s">
        <v>774</v>
      </c>
      <c r="E434" s="261" t="s">
        <v>41</v>
      </c>
      <c r="F434" s="924"/>
      <c r="G434" s="915"/>
      <c r="H434" s="261"/>
      <c r="I434" s="940"/>
      <c r="J434" s="261"/>
      <c r="K434" s="915"/>
      <c r="L434" s="261"/>
      <c r="M434" s="263"/>
      <c r="N434" s="261"/>
      <c r="O434" s="1005"/>
      <c r="P434" s="943"/>
      <c r="Q434" s="261"/>
      <c r="R434" s="87"/>
      <c r="S434" s="82"/>
      <c r="T434" s="87"/>
    </row>
    <row r="435" spans="1:20">
      <c r="A435" s="154"/>
      <c r="B435" s="75"/>
      <c r="C435" s="935">
        <v>18</v>
      </c>
      <c r="D435" s="302" t="s">
        <v>752</v>
      </c>
      <c r="E435" s="267" t="s">
        <v>38</v>
      </c>
      <c r="F435" s="923" t="s">
        <v>579</v>
      </c>
      <c r="G435" s="912" t="s">
        <v>523</v>
      </c>
      <c r="H435" s="267"/>
      <c r="I435" s="939" t="s">
        <v>44</v>
      </c>
      <c r="J435" s="923"/>
      <c r="K435" s="272"/>
      <c r="L435" s="267"/>
      <c r="M435" s="272"/>
      <c r="N435" s="267"/>
      <c r="O435" s="1012">
        <v>100000000</v>
      </c>
      <c r="P435" s="935" t="s">
        <v>308</v>
      </c>
      <c r="Q435" s="923" t="s">
        <v>44</v>
      </c>
      <c r="R435" s="267"/>
      <c r="S435" s="272"/>
      <c r="T435" s="267"/>
    </row>
    <row r="436" spans="1:20">
      <c r="A436" s="154"/>
      <c r="B436" s="75"/>
      <c r="C436" s="936"/>
      <c r="D436" s="298" t="s">
        <v>775</v>
      </c>
      <c r="E436" s="260" t="s">
        <v>41</v>
      </c>
      <c r="F436" s="924"/>
      <c r="G436" s="915"/>
      <c r="H436" s="261"/>
      <c r="I436" s="940"/>
      <c r="J436" s="924"/>
      <c r="K436" s="263"/>
      <c r="L436" s="261"/>
      <c r="M436" s="263"/>
      <c r="N436" s="261"/>
      <c r="O436" s="1005"/>
      <c r="P436" s="936"/>
      <c r="Q436" s="924"/>
      <c r="R436" s="261"/>
      <c r="S436" s="263"/>
      <c r="T436" s="261"/>
    </row>
    <row r="437" spans="1:20">
      <c r="A437" s="154"/>
      <c r="B437" s="75"/>
      <c r="C437" s="935">
        <v>19</v>
      </c>
      <c r="D437" s="669" t="s">
        <v>1352</v>
      </c>
      <c r="E437" s="267" t="s">
        <v>38</v>
      </c>
      <c r="F437" s="939" t="s">
        <v>108</v>
      </c>
      <c r="G437" s="912" t="s">
        <v>138</v>
      </c>
      <c r="H437" s="267"/>
      <c r="I437" s="939" t="s">
        <v>44</v>
      </c>
      <c r="J437" s="267"/>
      <c r="K437" s="912" t="s">
        <v>44</v>
      </c>
      <c r="L437" s="267"/>
      <c r="M437" s="272"/>
      <c r="N437" s="267"/>
      <c r="O437" s="1012">
        <v>180000000</v>
      </c>
      <c r="P437" s="935" t="s">
        <v>308</v>
      </c>
      <c r="Q437" s="923" t="s">
        <v>44</v>
      </c>
      <c r="R437" s="267"/>
      <c r="S437" s="272"/>
      <c r="T437" s="267"/>
    </row>
    <row r="438" spans="1:20">
      <c r="A438" s="154"/>
      <c r="B438" s="75"/>
      <c r="C438" s="936"/>
      <c r="D438" s="670" t="s">
        <v>758</v>
      </c>
      <c r="E438" s="261" t="s">
        <v>41</v>
      </c>
      <c r="F438" s="924"/>
      <c r="G438" s="915"/>
      <c r="H438" s="261"/>
      <c r="I438" s="940"/>
      <c r="J438" s="261"/>
      <c r="K438" s="915"/>
      <c r="L438" s="261"/>
      <c r="M438" s="263"/>
      <c r="N438" s="261"/>
      <c r="O438" s="1005"/>
      <c r="P438" s="936"/>
      <c r="Q438" s="924"/>
      <c r="R438" s="261"/>
      <c r="S438" s="263"/>
      <c r="T438" s="261"/>
    </row>
    <row r="439" spans="1:20">
      <c r="A439" s="154"/>
      <c r="B439" s="75"/>
      <c r="C439" s="935">
        <v>20</v>
      </c>
      <c r="D439" s="302" t="s">
        <v>776</v>
      </c>
      <c r="E439" s="267" t="s">
        <v>38</v>
      </c>
      <c r="F439" s="923" t="s">
        <v>108</v>
      </c>
      <c r="G439" s="272" t="s">
        <v>104</v>
      </c>
      <c r="H439" s="260"/>
      <c r="I439" s="262"/>
      <c r="J439" s="260"/>
      <c r="K439" s="262"/>
      <c r="L439" s="260"/>
      <c r="M439" s="912" t="s">
        <v>44</v>
      </c>
      <c r="N439" s="260"/>
      <c r="O439" s="1011">
        <v>96350000</v>
      </c>
      <c r="P439" s="935" t="s">
        <v>308</v>
      </c>
      <c r="Q439" s="923" t="s">
        <v>44</v>
      </c>
      <c r="R439" s="88"/>
      <c r="S439" s="76"/>
      <c r="T439" s="88"/>
    </row>
    <row r="440" spans="1:20">
      <c r="A440" s="154"/>
      <c r="B440" s="75"/>
      <c r="C440" s="936"/>
      <c r="D440" s="298" t="s">
        <v>777</v>
      </c>
      <c r="E440" s="261" t="s">
        <v>41</v>
      </c>
      <c r="F440" s="924"/>
      <c r="G440" s="263" t="s">
        <v>107</v>
      </c>
      <c r="H440" s="261"/>
      <c r="I440" s="263"/>
      <c r="J440" s="261"/>
      <c r="K440" s="263"/>
      <c r="L440" s="261"/>
      <c r="M440" s="915"/>
      <c r="N440" s="261"/>
      <c r="O440" s="1005"/>
      <c r="P440" s="936"/>
      <c r="Q440" s="924"/>
      <c r="R440" s="87"/>
      <c r="S440" s="82"/>
      <c r="T440" s="87"/>
    </row>
    <row r="441" spans="1:20">
      <c r="A441" s="154"/>
      <c r="B441" s="75"/>
      <c r="C441" s="935">
        <v>21</v>
      </c>
      <c r="D441" s="297" t="s">
        <v>778</v>
      </c>
      <c r="E441" s="267" t="s">
        <v>38</v>
      </c>
      <c r="F441" s="267" t="s">
        <v>120</v>
      </c>
      <c r="G441" s="272" t="s">
        <v>121</v>
      </c>
      <c r="H441" s="267"/>
      <c r="I441" s="272"/>
      <c r="J441" s="267"/>
      <c r="K441" s="912" t="s">
        <v>44</v>
      </c>
      <c r="L441" s="267"/>
      <c r="M441" s="272"/>
      <c r="N441" s="267"/>
      <c r="O441" s="1012">
        <v>500000000</v>
      </c>
      <c r="P441" s="935" t="s">
        <v>567</v>
      </c>
      <c r="Q441" s="243"/>
      <c r="R441" s="88"/>
      <c r="S441" s="76"/>
      <c r="T441" s="88"/>
    </row>
    <row r="442" spans="1:20">
      <c r="A442" s="156"/>
      <c r="B442" s="156"/>
      <c r="C442" s="936"/>
      <c r="D442" s="298" t="s">
        <v>779</v>
      </c>
      <c r="E442" s="261" t="s">
        <v>41</v>
      </c>
      <c r="F442" s="261" t="s">
        <v>122</v>
      </c>
      <c r="G442" s="263" t="s">
        <v>123</v>
      </c>
      <c r="H442" s="261"/>
      <c r="I442" s="263"/>
      <c r="J442" s="261"/>
      <c r="K442" s="915"/>
      <c r="L442" s="261"/>
      <c r="M442" s="263"/>
      <c r="N442" s="261"/>
      <c r="O442" s="1005"/>
      <c r="P442" s="936"/>
      <c r="Q442" s="244"/>
      <c r="R442" s="87"/>
      <c r="S442" s="82"/>
      <c r="T442" s="87"/>
    </row>
    <row r="443" spans="1:20">
      <c r="A443" s="156"/>
      <c r="B443" s="156"/>
      <c r="C443" s="943">
        <v>22</v>
      </c>
      <c r="D443" s="302" t="s">
        <v>780</v>
      </c>
      <c r="E443" s="260" t="s">
        <v>38</v>
      </c>
      <c r="F443" s="932" t="s">
        <v>578</v>
      </c>
      <c r="G443" s="913" t="s">
        <v>540</v>
      </c>
      <c r="H443" s="260"/>
      <c r="I443" s="262"/>
      <c r="J443" s="932" t="s">
        <v>44</v>
      </c>
      <c r="K443" s="262"/>
      <c r="L443" s="260"/>
      <c r="M443" s="262"/>
      <c r="N443" s="260"/>
      <c r="O443" s="1011">
        <v>120000000</v>
      </c>
      <c r="P443" s="932" t="s">
        <v>308</v>
      </c>
      <c r="Q443" s="913" t="s">
        <v>44</v>
      </c>
      <c r="R443" s="86"/>
      <c r="S443" s="74"/>
      <c r="T443" s="86"/>
    </row>
    <row r="444" spans="1:20">
      <c r="A444" s="154"/>
      <c r="B444" s="75"/>
      <c r="C444" s="936"/>
      <c r="D444" s="298" t="s">
        <v>781</v>
      </c>
      <c r="E444" s="261" t="s">
        <v>41</v>
      </c>
      <c r="F444" s="924"/>
      <c r="G444" s="915"/>
      <c r="H444" s="261"/>
      <c r="I444" s="263"/>
      <c r="J444" s="924"/>
      <c r="K444" s="263"/>
      <c r="L444" s="261"/>
      <c r="M444" s="263"/>
      <c r="N444" s="261"/>
      <c r="O444" s="1005"/>
      <c r="P444" s="924"/>
      <c r="Q444" s="915"/>
      <c r="R444" s="87"/>
      <c r="S444" s="82"/>
      <c r="T444" s="87"/>
    </row>
    <row r="445" spans="1:20">
      <c r="A445" s="154"/>
      <c r="B445" s="75"/>
      <c r="C445" s="935">
        <v>23</v>
      </c>
      <c r="D445" s="74" t="s">
        <v>782</v>
      </c>
      <c r="E445" s="305" t="s">
        <v>38</v>
      </c>
      <c r="F445" s="923" t="s">
        <v>185</v>
      </c>
      <c r="G445" s="912" t="s">
        <v>138</v>
      </c>
      <c r="H445" s="260"/>
      <c r="I445" s="262"/>
      <c r="J445" s="260" t="s">
        <v>44</v>
      </c>
      <c r="K445" s="262"/>
      <c r="L445" s="260"/>
      <c r="M445" s="262"/>
      <c r="N445" s="260"/>
      <c r="O445" s="1012">
        <v>189000000</v>
      </c>
      <c r="P445" s="923" t="s">
        <v>308</v>
      </c>
      <c r="Q445" s="923" t="s">
        <v>44</v>
      </c>
      <c r="R445" s="86"/>
      <c r="S445" s="74"/>
      <c r="T445" s="86"/>
    </row>
    <row r="446" spans="1:20">
      <c r="A446" s="154"/>
      <c r="B446" s="75"/>
      <c r="C446" s="936"/>
      <c r="D446" s="298" t="s">
        <v>783</v>
      </c>
      <c r="E446" s="304" t="s">
        <v>41</v>
      </c>
      <c r="F446" s="924"/>
      <c r="G446" s="915"/>
      <c r="H446" s="260"/>
      <c r="I446" s="262"/>
      <c r="J446" s="260"/>
      <c r="K446" s="262"/>
      <c r="L446" s="260"/>
      <c r="M446" s="262"/>
      <c r="N446" s="260"/>
      <c r="O446" s="1005"/>
      <c r="P446" s="924"/>
      <c r="Q446" s="924"/>
      <c r="R446" s="86"/>
      <c r="S446" s="74"/>
      <c r="T446" s="86"/>
    </row>
    <row r="447" spans="1:20">
      <c r="A447" s="154"/>
      <c r="B447" s="75"/>
      <c r="C447" s="935">
        <v>24</v>
      </c>
      <c r="D447" s="74" t="s">
        <v>752</v>
      </c>
      <c r="E447" s="305" t="s">
        <v>38</v>
      </c>
      <c r="F447" s="923" t="s">
        <v>579</v>
      </c>
      <c r="G447" s="912" t="s">
        <v>116</v>
      </c>
      <c r="H447" s="267"/>
      <c r="I447" s="939" t="s">
        <v>44</v>
      </c>
      <c r="J447" s="267"/>
      <c r="K447" s="912"/>
      <c r="L447" s="267"/>
      <c r="M447" s="272"/>
      <c r="N447" s="267"/>
      <c r="O447" s="1012">
        <v>700000000</v>
      </c>
      <c r="P447" s="923" t="s">
        <v>168</v>
      </c>
      <c r="Q447" s="272"/>
      <c r="R447" s="88"/>
      <c r="S447" s="76"/>
      <c r="T447" s="88"/>
    </row>
    <row r="448" spans="1:20">
      <c r="A448" s="156"/>
      <c r="B448" s="156"/>
      <c r="C448" s="936"/>
      <c r="D448" s="298" t="s">
        <v>784</v>
      </c>
      <c r="E448" s="304" t="s">
        <v>41</v>
      </c>
      <c r="F448" s="924"/>
      <c r="G448" s="915"/>
      <c r="H448" s="261"/>
      <c r="I448" s="940"/>
      <c r="J448" s="261"/>
      <c r="K448" s="915"/>
      <c r="L448" s="261"/>
      <c r="M448" s="263"/>
      <c r="N448" s="261"/>
      <c r="O448" s="1005"/>
      <c r="P448" s="924"/>
      <c r="Q448" s="263"/>
      <c r="R448" s="87"/>
      <c r="S448" s="82"/>
      <c r="T448" s="87"/>
    </row>
    <row r="449" spans="1:20">
      <c r="A449" s="156"/>
      <c r="B449" s="156"/>
      <c r="C449" s="943">
        <v>25</v>
      </c>
      <c r="D449" s="74" t="s">
        <v>752</v>
      </c>
      <c r="E449" s="303" t="s">
        <v>38</v>
      </c>
      <c r="F449" s="932" t="s">
        <v>587</v>
      </c>
      <c r="G449" s="913" t="s">
        <v>116</v>
      </c>
      <c r="H449" s="260"/>
      <c r="I449" s="939" t="s">
        <v>44</v>
      </c>
      <c r="J449" s="932"/>
      <c r="K449" s="262"/>
      <c r="L449" s="260"/>
      <c r="M449" s="262"/>
      <c r="N449" s="260"/>
      <c r="O449" s="1011">
        <v>450000000</v>
      </c>
      <c r="P449" s="932" t="s">
        <v>168</v>
      </c>
      <c r="Q449" s="262"/>
      <c r="R449" s="86"/>
      <c r="S449" s="74"/>
      <c r="T449" s="86"/>
    </row>
    <row r="450" spans="1:20">
      <c r="A450" s="156"/>
      <c r="B450" s="156"/>
      <c r="C450" s="936"/>
      <c r="D450" s="298" t="s">
        <v>785</v>
      </c>
      <c r="E450" s="304" t="s">
        <v>41</v>
      </c>
      <c r="F450" s="924"/>
      <c r="G450" s="915"/>
      <c r="H450" s="261"/>
      <c r="I450" s="940"/>
      <c r="J450" s="924"/>
      <c r="K450" s="263"/>
      <c r="L450" s="261"/>
      <c r="M450" s="263"/>
      <c r="N450" s="261"/>
      <c r="O450" s="1005"/>
      <c r="P450" s="924"/>
      <c r="Q450" s="263"/>
      <c r="R450" s="87"/>
      <c r="S450" s="82"/>
      <c r="T450" s="87"/>
    </row>
    <row r="451" spans="1:20">
      <c r="A451" s="156"/>
      <c r="B451" s="156"/>
      <c r="C451" s="935">
        <v>26</v>
      </c>
      <c r="D451" s="74" t="s">
        <v>752</v>
      </c>
      <c r="E451" s="305" t="s">
        <v>38</v>
      </c>
      <c r="F451" s="923" t="s">
        <v>566</v>
      </c>
      <c r="G451" s="912" t="s">
        <v>523</v>
      </c>
      <c r="H451" s="267"/>
      <c r="I451" s="939" t="s">
        <v>44</v>
      </c>
      <c r="J451" s="267"/>
      <c r="K451" s="272"/>
      <c r="L451" s="267"/>
      <c r="M451" s="912" t="s">
        <v>44</v>
      </c>
      <c r="N451" s="267"/>
      <c r="O451" s="1012">
        <v>600000000</v>
      </c>
      <c r="P451" s="923" t="s">
        <v>168</v>
      </c>
      <c r="Q451" s="272"/>
      <c r="R451" s="88"/>
      <c r="S451" s="76"/>
      <c r="T451" s="88"/>
    </row>
    <row r="452" spans="1:20">
      <c r="A452" s="154"/>
      <c r="B452" s="154"/>
      <c r="C452" s="936"/>
      <c r="D452" s="298" t="s">
        <v>786</v>
      </c>
      <c r="E452" s="304" t="s">
        <v>41</v>
      </c>
      <c r="F452" s="924"/>
      <c r="G452" s="915"/>
      <c r="H452" s="261"/>
      <c r="I452" s="940"/>
      <c r="J452" s="261"/>
      <c r="K452" s="263"/>
      <c r="L452" s="261"/>
      <c r="M452" s="915"/>
      <c r="N452" s="261"/>
      <c r="O452" s="1005"/>
      <c r="P452" s="924"/>
      <c r="Q452" s="263"/>
      <c r="R452" s="87"/>
      <c r="S452" s="82"/>
      <c r="T452" s="87"/>
    </row>
    <row r="453" spans="1:20">
      <c r="A453" s="154"/>
      <c r="B453" s="75"/>
      <c r="C453" s="935">
        <v>27</v>
      </c>
      <c r="D453" s="74" t="s">
        <v>752</v>
      </c>
      <c r="E453" s="305" t="s">
        <v>38</v>
      </c>
      <c r="F453" s="923" t="s">
        <v>103</v>
      </c>
      <c r="G453" s="912" t="s">
        <v>116</v>
      </c>
      <c r="H453" s="267"/>
      <c r="I453" s="939" t="s">
        <v>44</v>
      </c>
      <c r="J453" s="267"/>
      <c r="K453" s="1013"/>
      <c r="L453" s="267"/>
      <c r="M453" s="272"/>
      <c r="N453" s="267"/>
      <c r="O453" s="1012">
        <v>150000000</v>
      </c>
      <c r="P453" s="923" t="s">
        <v>308</v>
      </c>
      <c r="Q453" s="912" t="s">
        <v>44</v>
      </c>
      <c r="R453" s="88"/>
      <c r="S453" s="76"/>
      <c r="T453" s="88"/>
    </row>
    <row r="454" spans="1:20">
      <c r="A454" s="156"/>
      <c r="B454" s="156"/>
      <c r="C454" s="936"/>
      <c r="D454" s="298" t="s">
        <v>787</v>
      </c>
      <c r="E454" s="304" t="s">
        <v>41</v>
      </c>
      <c r="F454" s="924"/>
      <c r="G454" s="915"/>
      <c r="H454" s="261"/>
      <c r="I454" s="940"/>
      <c r="J454" s="261"/>
      <c r="K454" s="1014"/>
      <c r="L454" s="261"/>
      <c r="M454" s="261"/>
      <c r="N454" s="261"/>
      <c r="O454" s="1005"/>
      <c r="P454" s="924"/>
      <c r="Q454" s="915"/>
      <c r="R454" s="87"/>
      <c r="S454" s="87"/>
      <c r="T454" s="87"/>
    </row>
    <row r="455" spans="1:20">
      <c r="A455" s="156"/>
      <c r="B455" s="156"/>
      <c r="C455" s="943">
        <v>28</v>
      </c>
      <c r="D455" s="74" t="s">
        <v>748</v>
      </c>
      <c r="E455" s="303" t="s">
        <v>38</v>
      </c>
      <c r="F455" s="932" t="s">
        <v>579</v>
      </c>
      <c r="G455" s="913" t="s">
        <v>116</v>
      </c>
      <c r="H455" s="260"/>
      <c r="I455" s="939" t="s">
        <v>44</v>
      </c>
      <c r="J455" s="260"/>
      <c r="K455" s="913" t="s">
        <v>44</v>
      </c>
      <c r="L455" s="260"/>
      <c r="M455" s="262"/>
      <c r="N455" s="260"/>
      <c r="O455" s="1011">
        <v>350000000</v>
      </c>
      <c r="P455" s="932" t="s">
        <v>168</v>
      </c>
      <c r="Q455" s="262"/>
      <c r="R455" s="86"/>
      <c r="S455" s="74"/>
      <c r="T455" s="86"/>
    </row>
    <row r="456" spans="1:20">
      <c r="A456" s="156"/>
      <c r="B456" s="156"/>
      <c r="C456" s="936"/>
      <c r="D456" s="298" t="s">
        <v>784</v>
      </c>
      <c r="E456" s="304" t="s">
        <v>41</v>
      </c>
      <c r="F456" s="924"/>
      <c r="G456" s="915"/>
      <c r="H456" s="261"/>
      <c r="I456" s="940"/>
      <c r="J456" s="261"/>
      <c r="K456" s="915"/>
      <c r="L456" s="261"/>
      <c r="M456" s="263"/>
      <c r="N456" s="261"/>
      <c r="O456" s="1005"/>
      <c r="P456" s="924"/>
      <c r="Q456" s="263"/>
      <c r="R456" s="87"/>
      <c r="S456" s="82"/>
      <c r="T456" s="87"/>
    </row>
    <row r="457" spans="1:20">
      <c r="A457" s="154"/>
      <c r="B457" s="75"/>
      <c r="C457" s="935">
        <v>29</v>
      </c>
      <c r="D457" s="74" t="s">
        <v>748</v>
      </c>
      <c r="E457" s="305" t="s">
        <v>38</v>
      </c>
      <c r="F457" s="923" t="s">
        <v>587</v>
      </c>
      <c r="G457" s="912" t="s">
        <v>116</v>
      </c>
      <c r="H457" s="267"/>
      <c r="I457" s="272"/>
      <c r="J457" s="923" t="s">
        <v>44</v>
      </c>
      <c r="K457" s="272"/>
      <c r="L457" s="267"/>
      <c r="M457" s="272"/>
      <c r="N457" s="267"/>
      <c r="O457" s="1012">
        <v>300000000</v>
      </c>
      <c r="P457" s="923" t="s">
        <v>168</v>
      </c>
      <c r="Q457" s="272"/>
      <c r="R457" s="88"/>
      <c r="S457" s="76"/>
      <c r="T457" s="88"/>
    </row>
    <row r="458" spans="1:20">
      <c r="A458" s="154"/>
      <c r="B458" s="75"/>
      <c r="C458" s="936"/>
      <c r="D458" s="298" t="s">
        <v>785</v>
      </c>
      <c r="E458" s="304" t="s">
        <v>41</v>
      </c>
      <c r="F458" s="924"/>
      <c r="G458" s="915"/>
      <c r="H458" s="261"/>
      <c r="I458" s="263"/>
      <c r="J458" s="924"/>
      <c r="K458" s="263"/>
      <c r="L458" s="261"/>
      <c r="M458" s="263"/>
      <c r="N458" s="261"/>
      <c r="O458" s="1005"/>
      <c r="P458" s="924"/>
      <c r="Q458" s="263"/>
      <c r="R458" s="87"/>
      <c r="S458" s="82"/>
      <c r="T458" s="87"/>
    </row>
    <row r="459" spans="1:20">
      <c r="A459" s="154"/>
      <c r="B459" s="75"/>
      <c r="C459" s="935">
        <v>30</v>
      </c>
      <c r="D459" s="74" t="s">
        <v>748</v>
      </c>
      <c r="E459" s="305" t="s">
        <v>38</v>
      </c>
      <c r="F459" s="923" t="s">
        <v>566</v>
      </c>
      <c r="G459" s="912" t="s">
        <v>116</v>
      </c>
      <c r="H459" s="267"/>
      <c r="I459" s="272"/>
      <c r="J459" s="923" t="s">
        <v>44</v>
      </c>
      <c r="K459" s="272"/>
      <c r="L459" s="267"/>
      <c r="M459" s="272"/>
      <c r="N459" s="267"/>
      <c r="O459" s="1012">
        <v>800000000</v>
      </c>
      <c r="P459" s="923" t="s">
        <v>168</v>
      </c>
      <c r="Q459" s="272"/>
      <c r="R459" s="88"/>
      <c r="S459" s="76"/>
      <c r="T459" s="88"/>
    </row>
    <row r="460" spans="1:20">
      <c r="A460" s="154"/>
      <c r="B460" s="75"/>
      <c r="C460" s="936"/>
      <c r="D460" s="298" t="s">
        <v>786</v>
      </c>
      <c r="E460" s="304" t="s">
        <v>41</v>
      </c>
      <c r="F460" s="924"/>
      <c r="G460" s="915"/>
      <c r="H460" s="261"/>
      <c r="I460" s="263"/>
      <c r="J460" s="924"/>
      <c r="K460" s="263"/>
      <c r="L460" s="261"/>
      <c r="M460" s="263"/>
      <c r="N460" s="261"/>
      <c r="O460" s="1005"/>
      <c r="P460" s="924"/>
      <c r="Q460" s="263"/>
      <c r="R460" s="87"/>
      <c r="S460" s="82"/>
      <c r="T460" s="87"/>
    </row>
    <row r="461" spans="1:20">
      <c r="A461" s="154"/>
      <c r="B461" s="75"/>
      <c r="C461" s="935">
        <v>31</v>
      </c>
      <c r="D461" s="74" t="s">
        <v>748</v>
      </c>
      <c r="E461" s="305" t="s">
        <v>38</v>
      </c>
      <c r="F461" s="923" t="s">
        <v>167</v>
      </c>
      <c r="G461" s="912" t="s">
        <v>116</v>
      </c>
      <c r="H461" s="260"/>
      <c r="I461" s="262"/>
      <c r="J461" s="260"/>
      <c r="K461" s="912" t="s">
        <v>44</v>
      </c>
      <c r="L461" s="260"/>
      <c r="M461" s="262"/>
      <c r="N461" s="260"/>
      <c r="O461" s="1012">
        <v>250000000</v>
      </c>
      <c r="P461" s="923" t="s">
        <v>168</v>
      </c>
      <c r="Q461" s="262"/>
      <c r="R461" s="86"/>
      <c r="S461" s="74"/>
      <c r="T461" s="86"/>
    </row>
    <row r="462" spans="1:20">
      <c r="A462" s="154"/>
      <c r="B462" s="75"/>
      <c r="C462" s="936"/>
      <c r="D462" s="298" t="s">
        <v>787</v>
      </c>
      <c r="E462" s="304" t="s">
        <v>41</v>
      </c>
      <c r="F462" s="924"/>
      <c r="G462" s="915"/>
      <c r="H462" s="260"/>
      <c r="I462" s="262"/>
      <c r="J462" s="260"/>
      <c r="K462" s="915"/>
      <c r="L462" s="260"/>
      <c r="M462" s="262"/>
      <c r="N462" s="260"/>
      <c r="O462" s="1005"/>
      <c r="P462" s="924"/>
      <c r="Q462" s="262"/>
      <c r="R462" s="86"/>
      <c r="S462" s="74"/>
      <c r="T462" s="86"/>
    </row>
    <row r="463" spans="1:20">
      <c r="A463" s="154"/>
      <c r="B463" s="75"/>
      <c r="C463" s="935">
        <v>32</v>
      </c>
      <c r="D463" s="302" t="s">
        <v>788</v>
      </c>
      <c r="E463" s="305" t="s">
        <v>38</v>
      </c>
      <c r="F463" s="923" t="s">
        <v>103</v>
      </c>
      <c r="G463" s="912" t="s">
        <v>141</v>
      </c>
      <c r="H463" s="267"/>
      <c r="I463" s="912" t="s">
        <v>44</v>
      </c>
      <c r="J463" s="267"/>
      <c r="K463" s="272"/>
      <c r="L463" s="267"/>
      <c r="M463" s="272"/>
      <c r="N463" s="267"/>
      <c r="O463" s="1012">
        <v>160000000</v>
      </c>
      <c r="P463" s="923" t="s">
        <v>567</v>
      </c>
      <c r="Q463" s="272"/>
      <c r="R463" s="88"/>
      <c r="S463" s="76"/>
      <c r="T463" s="88"/>
    </row>
    <row r="464" spans="1:20" ht="15.75" thickBot="1">
      <c r="A464" s="154"/>
      <c r="B464" s="75"/>
      <c r="C464" s="943"/>
      <c r="D464" s="302" t="s">
        <v>789</v>
      </c>
      <c r="E464" s="303" t="s">
        <v>41</v>
      </c>
      <c r="F464" s="932"/>
      <c r="G464" s="913"/>
      <c r="H464" s="830"/>
      <c r="I464" s="913"/>
      <c r="J464" s="830"/>
      <c r="K464" s="832"/>
      <c r="L464" s="830"/>
      <c r="M464" s="832"/>
      <c r="N464" s="830"/>
      <c r="O464" s="1011"/>
      <c r="P464" s="932"/>
      <c r="Q464" s="832"/>
      <c r="R464" s="86"/>
      <c r="S464" s="74"/>
      <c r="T464" s="86"/>
    </row>
    <row r="465" spans="1:20" s="65" customFormat="1" ht="15.75" thickBot="1">
      <c r="A465" s="160"/>
      <c r="B465" s="160"/>
      <c r="C465" s="829"/>
      <c r="D465" s="61"/>
      <c r="E465" s="63"/>
      <c r="F465" s="829"/>
      <c r="G465" s="829"/>
      <c r="H465" s="64"/>
      <c r="I465" s="829"/>
      <c r="J465" s="64"/>
      <c r="K465" s="64"/>
      <c r="L465" s="64"/>
      <c r="M465" s="64"/>
      <c r="N465" s="64"/>
      <c r="O465" s="844"/>
      <c r="P465" s="829"/>
      <c r="Q465" s="64"/>
      <c r="R465" s="61"/>
      <c r="S465" s="61"/>
      <c r="T465" s="61"/>
    </row>
    <row r="466" spans="1:20">
      <c r="A466" s="159"/>
      <c r="B466" s="160"/>
      <c r="C466" s="977">
        <v>33</v>
      </c>
      <c r="D466" s="310" t="s">
        <v>790</v>
      </c>
      <c r="E466" s="843" t="s">
        <v>38</v>
      </c>
      <c r="F466" s="931" t="s">
        <v>577</v>
      </c>
      <c r="G466" s="914" t="s">
        <v>540</v>
      </c>
      <c r="H466" s="843"/>
      <c r="I466" s="914" t="s">
        <v>44</v>
      </c>
      <c r="J466" s="843"/>
      <c r="K466" s="64"/>
      <c r="L466" s="843"/>
      <c r="M466" s="64"/>
      <c r="N466" s="843"/>
      <c r="O466" s="1004">
        <v>165000000</v>
      </c>
      <c r="P466" s="931" t="s">
        <v>308</v>
      </c>
      <c r="Q466" s="914" t="s">
        <v>44</v>
      </c>
      <c r="R466" s="108"/>
      <c r="S466" s="61"/>
      <c r="T466" s="108"/>
    </row>
    <row r="467" spans="1:20">
      <c r="A467" s="154"/>
      <c r="B467" s="75"/>
      <c r="C467" s="936"/>
      <c r="D467" s="298" t="s">
        <v>791</v>
      </c>
      <c r="E467" s="831" t="s">
        <v>41</v>
      </c>
      <c r="F467" s="924"/>
      <c r="G467" s="915"/>
      <c r="H467" s="831"/>
      <c r="I467" s="915"/>
      <c r="J467" s="831"/>
      <c r="K467" s="833"/>
      <c r="L467" s="831"/>
      <c r="M467" s="833"/>
      <c r="N467" s="831"/>
      <c r="O467" s="1005"/>
      <c r="P467" s="924"/>
      <c r="Q467" s="915"/>
      <c r="R467" s="87"/>
      <c r="S467" s="82"/>
      <c r="T467" s="87"/>
    </row>
    <row r="468" spans="1:20">
      <c r="A468" s="154"/>
      <c r="B468" s="75"/>
      <c r="C468" s="935">
        <v>34</v>
      </c>
      <c r="D468" s="302" t="s">
        <v>792</v>
      </c>
      <c r="E468" s="267" t="s">
        <v>38</v>
      </c>
      <c r="F468" s="923" t="s">
        <v>108</v>
      </c>
      <c r="G468" s="912" t="s">
        <v>116</v>
      </c>
      <c r="H468" s="923"/>
      <c r="I468" s="912" t="s">
        <v>44</v>
      </c>
      <c r="J468" s="267"/>
      <c r="K468" s="272"/>
      <c r="L468" s="267"/>
      <c r="M468" s="272"/>
      <c r="N468" s="267"/>
      <c r="O468" s="1012">
        <v>185000000</v>
      </c>
      <c r="P468" s="923" t="s">
        <v>308</v>
      </c>
      <c r="Q468" s="912" t="s">
        <v>44</v>
      </c>
      <c r="R468" s="88"/>
      <c r="S468" s="76"/>
      <c r="T468" s="88"/>
    </row>
    <row r="469" spans="1:20">
      <c r="A469" s="154"/>
      <c r="B469" s="75"/>
      <c r="C469" s="936"/>
      <c r="D469" s="298" t="s">
        <v>793</v>
      </c>
      <c r="E469" s="261" t="s">
        <v>41</v>
      </c>
      <c r="F469" s="924"/>
      <c r="G469" s="915"/>
      <c r="H469" s="924"/>
      <c r="I469" s="913"/>
      <c r="J469" s="261"/>
      <c r="K469" s="263"/>
      <c r="L469" s="261"/>
      <c r="M469" s="263"/>
      <c r="N469" s="261"/>
      <c r="O469" s="1005"/>
      <c r="P469" s="924"/>
      <c r="Q469" s="915"/>
      <c r="R469" s="87"/>
      <c r="S469" s="82"/>
      <c r="T469" s="87"/>
    </row>
    <row r="470" spans="1:20">
      <c r="A470" s="154"/>
      <c r="B470" s="75"/>
      <c r="C470" s="935">
        <v>35</v>
      </c>
      <c r="D470" s="74" t="s">
        <v>794</v>
      </c>
      <c r="E470" s="305" t="s">
        <v>38</v>
      </c>
      <c r="F470" s="923" t="s">
        <v>158</v>
      </c>
      <c r="G470" s="912" t="s">
        <v>540</v>
      </c>
      <c r="H470" s="267"/>
      <c r="I470" s="272"/>
      <c r="J470" s="635" t="s">
        <v>44</v>
      </c>
      <c r="K470" s="272"/>
      <c r="L470" s="267"/>
      <c r="M470" s="272"/>
      <c r="N470" s="267"/>
      <c r="O470" s="1012">
        <v>176000000</v>
      </c>
      <c r="P470" s="923" t="s">
        <v>308</v>
      </c>
      <c r="Q470" s="912" t="s">
        <v>44</v>
      </c>
      <c r="R470" s="88"/>
      <c r="S470" s="76"/>
      <c r="T470" s="88"/>
    </row>
    <row r="471" spans="1:20">
      <c r="A471" s="154"/>
      <c r="B471" s="75"/>
      <c r="C471" s="936"/>
      <c r="D471" s="298" t="s">
        <v>795</v>
      </c>
      <c r="E471" s="304" t="s">
        <v>41</v>
      </c>
      <c r="F471" s="924"/>
      <c r="G471" s="915"/>
      <c r="H471" s="261"/>
      <c r="I471" s="263"/>
      <c r="J471" s="261"/>
      <c r="K471" s="263"/>
      <c r="L471" s="261"/>
      <c r="M471" s="263"/>
      <c r="N471" s="261"/>
      <c r="O471" s="1005"/>
      <c r="P471" s="924"/>
      <c r="Q471" s="915"/>
      <c r="R471" s="87"/>
      <c r="S471" s="82"/>
      <c r="T471" s="87"/>
    </row>
    <row r="472" spans="1:20">
      <c r="A472" s="154"/>
      <c r="B472" s="75"/>
      <c r="C472" s="935">
        <v>36</v>
      </c>
      <c r="D472" s="302" t="s">
        <v>796</v>
      </c>
      <c r="E472" s="305" t="s">
        <v>38</v>
      </c>
      <c r="F472" s="923" t="s">
        <v>103</v>
      </c>
      <c r="G472" s="912" t="s">
        <v>548</v>
      </c>
      <c r="H472" s="260"/>
      <c r="I472" s="262"/>
      <c r="J472" s="260"/>
      <c r="K472" s="634" t="s">
        <v>44</v>
      </c>
      <c r="L472" s="260"/>
      <c r="M472" s="262"/>
      <c r="N472" s="260"/>
      <c r="O472" s="1012">
        <v>182000000</v>
      </c>
      <c r="P472" s="923" t="s">
        <v>308</v>
      </c>
      <c r="Q472" s="912" t="s">
        <v>44</v>
      </c>
      <c r="R472" s="86"/>
      <c r="S472" s="74"/>
      <c r="T472" s="86"/>
    </row>
    <row r="473" spans="1:20">
      <c r="A473" s="154"/>
      <c r="B473" s="75"/>
      <c r="C473" s="936"/>
      <c r="D473" s="298" t="s">
        <v>715</v>
      </c>
      <c r="E473" s="304" t="s">
        <v>41</v>
      </c>
      <c r="F473" s="924"/>
      <c r="G473" s="915"/>
      <c r="H473" s="260"/>
      <c r="I473" s="262"/>
      <c r="J473" s="260"/>
      <c r="K473" s="262"/>
      <c r="L473" s="260"/>
      <c r="M473" s="262"/>
      <c r="N473" s="260"/>
      <c r="O473" s="1005"/>
      <c r="P473" s="924"/>
      <c r="Q473" s="915"/>
      <c r="R473" s="86"/>
      <c r="S473" s="74"/>
      <c r="T473" s="86"/>
    </row>
    <row r="474" spans="1:20" s="65" customFormat="1">
      <c r="A474" s="154"/>
      <c r="B474" s="75"/>
      <c r="C474" s="744"/>
      <c r="D474" s="74"/>
      <c r="E474" s="303"/>
      <c r="F474" s="741"/>
      <c r="G474" s="742"/>
      <c r="H474" s="748"/>
      <c r="I474" s="749"/>
      <c r="J474" s="748"/>
      <c r="K474" s="749"/>
      <c r="L474" s="748"/>
      <c r="M474" s="749"/>
      <c r="N474" s="748"/>
      <c r="O474" s="734"/>
      <c r="P474" s="741"/>
      <c r="Q474" s="742"/>
      <c r="R474" s="86"/>
      <c r="S474" s="74"/>
      <c r="T474" s="86"/>
    </row>
    <row r="475" spans="1:20">
      <c r="A475" s="154"/>
      <c r="B475" s="75"/>
      <c r="C475" s="935">
        <v>37</v>
      </c>
      <c r="D475" s="74" t="s">
        <v>797</v>
      </c>
      <c r="E475" s="305" t="s">
        <v>38</v>
      </c>
      <c r="F475" s="923" t="s">
        <v>100</v>
      </c>
      <c r="G475" s="912" t="s">
        <v>548</v>
      </c>
      <c r="H475" s="267"/>
      <c r="I475" s="272"/>
      <c r="J475" s="267"/>
      <c r="K475" s="272"/>
      <c r="L475" s="635" t="s">
        <v>44</v>
      </c>
      <c r="M475" s="272"/>
      <c r="N475" s="267"/>
      <c r="O475" s="1012">
        <v>165000000</v>
      </c>
      <c r="P475" s="923" t="s">
        <v>308</v>
      </c>
      <c r="Q475" s="912" t="s">
        <v>44</v>
      </c>
      <c r="R475" s="88"/>
      <c r="S475" s="76"/>
      <c r="T475" s="88"/>
    </row>
    <row r="476" spans="1:20" ht="15.75">
      <c r="A476" s="187"/>
      <c r="B476" s="187"/>
      <c r="C476" s="936"/>
      <c r="D476" s="298" t="s">
        <v>798</v>
      </c>
      <c r="E476" s="304" t="s">
        <v>41</v>
      </c>
      <c r="F476" s="924"/>
      <c r="G476" s="915"/>
      <c r="H476" s="261"/>
      <c r="I476" s="263"/>
      <c r="J476" s="261"/>
      <c r="K476" s="263"/>
      <c r="L476" s="261"/>
      <c r="M476" s="263"/>
      <c r="N476" s="261"/>
      <c r="O476" s="1005"/>
      <c r="P476" s="924"/>
      <c r="Q476" s="915"/>
      <c r="R476" s="87"/>
      <c r="S476" s="82"/>
      <c r="T476" s="87"/>
    </row>
    <row r="477" spans="1:20" ht="15.75">
      <c r="A477" s="170">
        <v>2.2999999999999998</v>
      </c>
      <c r="B477" s="187" t="s">
        <v>603</v>
      </c>
      <c r="C477" s="935">
        <v>1</v>
      </c>
      <c r="D477" s="302" t="s">
        <v>1268</v>
      </c>
      <c r="E477" s="305" t="s">
        <v>38</v>
      </c>
      <c r="F477" s="923" t="s">
        <v>532</v>
      </c>
      <c r="G477" s="912" t="s">
        <v>531</v>
      </c>
      <c r="H477" s="267"/>
      <c r="I477" s="272"/>
      <c r="J477" s="921" t="s">
        <v>44</v>
      </c>
      <c r="K477" s="272"/>
      <c r="L477" s="267"/>
      <c r="M477" s="272"/>
      <c r="N477" s="267"/>
      <c r="O477" s="1012">
        <v>400000000</v>
      </c>
      <c r="P477" s="923" t="s">
        <v>168</v>
      </c>
      <c r="Q477" s="272"/>
      <c r="R477" s="88"/>
      <c r="S477" s="920"/>
      <c r="T477" s="88"/>
    </row>
    <row r="478" spans="1:20" ht="15.75">
      <c r="A478" s="183"/>
      <c r="B478" s="209" t="s">
        <v>605</v>
      </c>
      <c r="C478" s="943"/>
      <c r="D478" s="298" t="s">
        <v>1269</v>
      </c>
      <c r="E478" s="304" t="s">
        <v>41</v>
      </c>
      <c r="F478" s="932"/>
      <c r="G478" s="913"/>
      <c r="H478" s="260"/>
      <c r="I478" s="262"/>
      <c r="J478" s="916"/>
      <c r="K478" s="262"/>
      <c r="L478" s="260"/>
      <c r="M478" s="262"/>
      <c r="N478" s="260"/>
      <c r="O478" s="1011"/>
      <c r="P478" s="932"/>
      <c r="Q478" s="262"/>
      <c r="R478" s="86"/>
      <c r="S478" s="918"/>
      <c r="T478" s="86"/>
    </row>
    <row r="479" spans="1:20" ht="15.75">
      <c r="A479" s="183"/>
      <c r="B479" s="205"/>
      <c r="C479" s="935">
        <v>2</v>
      </c>
      <c r="D479" s="302" t="s">
        <v>799</v>
      </c>
      <c r="E479" s="305" t="s">
        <v>38</v>
      </c>
      <c r="F479" s="923" t="s">
        <v>73</v>
      </c>
      <c r="G479" s="912" t="s">
        <v>529</v>
      </c>
      <c r="H479" s="267"/>
      <c r="I479" s="272"/>
      <c r="J479" s="923" t="s">
        <v>44</v>
      </c>
      <c r="K479" s="272"/>
      <c r="L479" s="267"/>
      <c r="M479" s="272"/>
      <c r="N479" s="267"/>
      <c r="O479" s="1012">
        <v>400000000</v>
      </c>
      <c r="P479" s="923" t="s">
        <v>581</v>
      </c>
      <c r="Q479" s="272"/>
      <c r="R479" s="88"/>
      <c r="S479" s="76"/>
      <c r="T479" s="88"/>
    </row>
    <row r="480" spans="1:20" ht="15.75">
      <c r="A480" s="183"/>
      <c r="B480" s="205"/>
      <c r="C480" s="936"/>
      <c r="D480" s="298" t="s">
        <v>800</v>
      </c>
      <c r="E480" s="304" t="s">
        <v>41</v>
      </c>
      <c r="F480" s="924"/>
      <c r="G480" s="915"/>
      <c r="H480" s="261"/>
      <c r="I480" s="263"/>
      <c r="J480" s="924"/>
      <c r="K480" s="263"/>
      <c r="L480" s="261"/>
      <c r="M480" s="263"/>
      <c r="N480" s="261"/>
      <c r="O480" s="1005"/>
      <c r="P480" s="924"/>
      <c r="Q480" s="263"/>
      <c r="R480" s="87"/>
      <c r="S480" s="82"/>
      <c r="T480" s="87"/>
    </row>
    <row r="481" spans="1:20" ht="15.75">
      <c r="A481" s="183"/>
      <c r="B481" s="205"/>
      <c r="C481" s="935">
        <v>3</v>
      </c>
      <c r="D481" s="297" t="s">
        <v>1270</v>
      </c>
      <c r="E481" s="305" t="s">
        <v>38</v>
      </c>
      <c r="F481" s="923" t="s">
        <v>73</v>
      </c>
      <c r="G481" s="912" t="s">
        <v>529</v>
      </c>
      <c r="H481" s="267"/>
      <c r="I481" s="272"/>
      <c r="J481" s="923" t="s">
        <v>44</v>
      </c>
      <c r="K481" s="272"/>
      <c r="L481" s="267"/>
      <c r="M481" s="272"/>
      <c r="N481" s="267"/>
      <c r="O481" s="1012">
        <v>400000000</v>
      </c>
      <c r="P481" s="923" t="s">
        <v>581</v>
      </c>
      <c r="Q481" s="272"/>
      <c r="R481" s="88"/>
      <c r="S481" s="76"/>
      <c r="T481" s="88"/>
    </row>
    <row r="482" spans="1:20" ht="15.75">
      <c r="A482" s="183"/>
      <c r="B482" s="205"/>
      <c r="C482" s="936"/>
      <c r="D482" s="298" t="s">
        <v>1089</v>
      </c>
      <c r="E482" s="304" t="s">
        <v>41</v>
      </c>
      <c r="F482" s="924"/>
      <c r="G482" s="915"/>
      <c r="H482" s="261"/>
      <c r="I482" s="263"/>
      <c r="J482" s="924"/>
      <c r="K482" s="263"/>
      <c r="L482" s="261"/>
      <c r="M482" s="263"/>
      <c r="N482" s="261"/>
      <c r="O482" s="1005"/>
      <c r="P482" s="924"/>
      <c r="Q482" s="263"/>
      <c r="R482" s="87"/>
      <c r="S482" s="82"/>
      <c r="T482" s="87"/>
    </row>
    <row r="483" spans="1:20" ht="15.75">
      <c r="A483" s="183"/>
      <c r="B483" s="205"/>
      <c r="C483" s="935">
        <v>4</v>
      </c>
      <c r="D483" s="302" t="s">
        <v>801</v>
      </c>
      <c r="E483" s="305" t="s">
        <v>38</v>
      </c>
      <c r="F483" s="923" t="s">
        <v>73</v>
      </c>
      <c r="G483" s="912" t="s">
        <v>618</v>
      </c>
      <c r="H483" s="267"/>
      <c r="I483" s="272"/>
      <c r="J483" s="923" t="s">
        <v>44</v>
      </c>
      <c r="K483" s="272"/>
      <c r="L483" s="267"/>
      <c r="M483" s="272"/>
      <c r="N483" s="267"/>
      <c r="O483" s="1012">
        <v>70000000</v>
      </c>
      <c r="P483" s="916" t="s">
        <v>308</v>
      </c>
      <c r="Q483" s="969" t="s">
        <v>44</v>
      </c>
      <c r="R483" s="88"/>
      <c r="S483" s="76"/>
      <c r="T483" s="88"/>
    </row>
    <row r="484" spans="1:20" ht="15.75">
      <c r="A484" s="183"/>
      <c r="B484" s="205"/>
      <c r="C484" s="936"/>
      <c r="D484" s="298" t="s">
        <v>519</v>
      </c>
      <c r="E484" s="304" t="s">
        <v>41</v>
      </c>
      <c r="F484" s="924"/>
      <c r="G484" s="915"/>
      <c r="H484" s="261"/>
      <c r="I484" s="263"/>
      <c r="J484" s="924"/>
      <c r="K484" s="263"/>
      <c r="L484" s="261"/>
      <c r="M484" s="263"/>
      <c r="N484" s="261"/>
      <c r="O484" s="1005"/>
      <c r="P484" s="917"/>
      <c r="Q484" s="970"/>
      <c r="R484" s="87"/>
      <c r="S484" s="82"/>
      <c r="T484" s="87"/>
    </row>
    <row r="485" spans="1:20" ht="15.75">
      <c r="A485" s="183"/>
      <c r="B485" s="205"/>
      <c r="C485" s="935">
        <v>5</v>
      </c>
      <c r="D485" s="944" t="s">
        <v>1234</v>
      </c>
      <c r="E485" s="305" t="s">
        <v>38</v>
      </c>
      <c r="F485" s="923" t="s">
        <v>63</v>
      </c>
      <c r="G485" s="912" t="s">
        <v>529</v>
      </c>
      <c r="H485" s="267"/>
      <c r="I485" s="1086" t="s">
        <v>44</v>
      </c>
      <c r="J485" s="923" t="s">
        <v>44</v>
      </c>
      <c r="K485" s="272"/>
      <c r="L485" s="267"/>
      <c r="M485" s="272"/>
      <c r="N485" s="267"/>
      <c r="O485" s="1012">
        <v>200000000</v>
      </c>
      <c r="P485" s="923" t="s">
        <v>581</v>
      </c>
      <c r="Q485" s="254"/>
      <c r="R485" s="88"/>
      <c r="S485" s="76"/>
      <c r="T485" s="88"/>
    </row>
    <row r="486" spans="1:20" ht="16.5" thickBot="1">
      <c r="A486" s="189"/>
      <c r="B486" s="189"/>
      <c r="C486" s="948"/>
      <c r="D486" s="974"/>
      <c r="E486" s="321" t="s">
        <v>41</v>
      </c>
      <c r="F486" s="1000"/>
      <c r="G486" s="981"/>
      <c r="H486" s="109"/>
      <c r="I486" s="1087"/>
      <c r="J486" s="1000"/>
      <c r="K486" s="273"/>
      <c r="L486" s="109"/>
      <c r="M486" s="273"/>
      <c r="N486" s="109"/>
      <c r="O486" s="1041"/>
      <c r="P486" s="1000"/>
      <c r="Q486" s="295"/>
      <c r="R486" s="91"/>
      <c r="S486" s="110"/>
      <c r="T486" s="91"/>
    </row>
    <row r="487" spans="1:20" s="65" customFormat="1" ht="15.75">
      <c r="A487" s="187"/>
      <c r="B487" s="187"/>
      <c r="C487" s="522"/>
      <c r="D487" s="521"/>
      <c r="E487" s="303"/>
      <c r="F487" s="518"/>
      <c r="G487" s="520"/>
      <c r="H487" s="523"/>
      <c r="I487" s="525"/>
      <c r="J487" s="518"/>
      <c r="K487" s="525"/>
      <c r="L487" s="523"/>
      <c r="M487" s="525"/>
      <c r="N487" s="523"/>
      <c r="O487" s="526"/>
      <c r="P487" s="518"/>
      <c r="Q487" s="528"/>
      <c r="R487" s="86"/>
      <c r="S487" s="74"/>
      <c r="T487" s="86"/>
    </row>
    <row r="488" spans="1:20" s="65" customFormat="1" ht="16.5" thickBot="1">
      <c r="A488" s="187"/>
      <c r="B488" s="187"/>
      <c r="C488" s="522"/>
      <c r="D488" s="521"/>
      <c r="E488" s="303"/>
      <c r="F488" s="518"/>
      <c r="G488" s="520"/>
      <c r="H488" s="523"/>
      <c r="I488" s="525"/>
      <c r="J488" s="518"/>
      <c r="K488" s="525"/>
      <c r="L488" s="523"/>
      <c r="M488" s="525"/>
      <c r="N488" s="523"/>
      <c r="O488" s="526"/>
      <c r="P488" s="518"/>
      <c r="Q488" s="528"/>
      <c r="R488" s="86"/>
      <c r="S488" s="74"/>
      <c r="T488" s="86"/>
    </row>
    <row r="489" spans="1:20" ht="15.75">
      <c r="A489" s="210">
        <v>2.4</v>
      </c>
      <c r="B489" s="169" t="s">
        <v>606</v>
      </c>
      <c r="C489" s="977">
        <v>1</v>
      </c>
      <c r="D489" s="979" t="s">
        <v>1109</v>
      </c>
      <c r="E489" s="271" t="s">
        <v>38</v>
      </c>
      <c r="F489" s="931" t="s">
        <v>642</v>
      </c>
      <c r="G489" s="914" t="s">
        <v>165</v>
      </c>
      <c r="H489" s="271"/>
      <c r="I489" s="64"/>
      <c r="J489" s="933" t="s">
        <v>44</v>
      </c>
      <c r="K489" s="64"/>
      <c r="L489" s="271"/>
      <c r="M489" s="64"/>
      <c r="N489" s="271"/>
      <c r="O489" s="1004">
        <v>60000000</v>
      </c>
      <c r="P489" s="933" t="s">
        <v>308</v>
      </c>
      <c r="Q489" s="1047" t="s">
        <v>44</v>
      </c>
      <c r="R489" s="108"/>
      <c r="S489" s="61"/>
      <c r="T489" s="108"/>
    </row>
    <row r="490" spans="1:20" ht="12.75" customHeight="1">
      <c r="A490" s="183"/>
      <c r="B490" s="209" t="s">
        <v>607</v>
      </c>
      <c r="C490" s="936"/>
      <c r="D490" s="945"/>
      <c r="E490" s="261" t="s">
        <v>41</v>
      </c>
      <c r="F490" s="924"/>
      <c r="G490" s="915"/>
      <c r="H490" s="261"/>
      <c r="I490" s="263"/>
      <c r="J490" s="917"/>
      <c r="K490" s="263"/>
      <c r="L490" s="261"/>
      <c r="M490" s="263"/>
      <c r="N490" s="261"/>
      <c r="O490" s="1005"/>
      <c r="P490" s="917"/>
      <c r="Q490" s="970"/>
      <c r="R490" s="87"/>
      <c r="S490" s="82"/>
      <c r="T490" s="87"/>
    </row>
    <row r="491" spans="1:20" ht="15.75">
      <c r="A491" s="183"/>
      <c r="B491" s="264"/>
      <c r="C491" s="935">
        <v>2</v>
      </c>
      <c r="D491" s="944" t="s">
        <v>802</v>
      </c>
      <c r="E491" s="260" t="s">
        <v>38</v>
      </c>
      <c r="F491" s="256" t="s">
        <v>533</v>
      </c>
      <c r="G491" s="257" t="s">
        <v>165</v>
      </c>
      <c r="H491" s="260"/>
      <c r="I491" s="920" t="s">
        <v>44</v>
      </c>
      <c r="J491" s="260"/>
      <c r="K491" s="262"/>
      <c r="L491" s="260"/>
      <c r="M491" s="262"/>
      <c r="N491" s="260"/>
      <c r="O491" s="1012">
        <v>50000000</v>
      </c>
      <c r="P491" s="921" t="s">
        <v>308</v>
      </c>
      <c r="Q491" s="921" t="s">
        <v>44</v>
      </c>
      <c r="R491" s="86"/>
      <c r="S491" s="74"/>
      <c r="T491" s="86"/>
    </row>
    <row r="492" spans="1:20" s="65" customFormat="1">
      <c r="A492" s="78"/>
      <c r="B492" s="149"/>
      <c r="C492" s="936"/>
      <c r="D492" s="945"/>
      <c r="E492" s="261" t="s">
        <v>41</v>
      </c>
      <c r="F492" s="256"/>
      <c r="G492" s="257"/>
      <c r="H492" s="260"/>
      <c r="I492" s="919"/>
      <c r="J492" s="260"/>
      <c r="K492" s="262"/>
      <c r="L492" s="260"/>
      <c r="M492" s="262"/>
      <c r="N492" s="260"/>
      <c r="O492" s="1005"/>
      <c r="P492" s="917"/>
      <c r="Q492" s="917"/>
      <c r="R492" s="86"/>
      <c r="S492" s="74"/>
      <c r="T492" s="86"/>
    </row>
    <row r="493" spans="1:20">
      <c r="A493" s="152"/>
      <c r="B493" s="149"/>
      <c r="C493" s="935">
        <v>3</v>
      </c>
      <c r="D493" s="74" t="s">
        <v>748</v>
      </c>
      <c r="E493" s="267" t="s">
        <v>38</v>
      </c>
      <c r="F493" s="923" t="s">
        <v>185</v>
      </c>
      <c r="G493" s="912" t="s">
        <v>548</v>
      </c>
      <c r="H493" s="267"/>
      <c r="I493" s="272"/>
      <c r="J493" s="923" t="s">
        <v>44</v>
      </c>
      <c r="K493" s="272"/>
      <c r="L493" s="267"/>
      <c r="M493" s="272"/>
      <c r="N493" s="267"/>
      <c r="O493" s="1012">
        <v>300000000</v>
      </c>
      <c r="P493" s="923" t="s">
        <v>562</v>
      </c>
      <c r="Q493" s="101"/>
      <c r="R493" s="88"/>
      <c r="S493" s="76"/>
      <c r="T493" s="88"/>
    </row>
    <row r="494" spans="1:20">
      <c r="A494" s="152"/>
      <c r="B494" s="149"/>
      <c r="C494" s="936"/>
      <c r="D494" s="298" t="s">
        <v>803</v>
      </c>
      <c r="E494" s="261" t="s">
        <v>41</v>
      </c>
      <c r="F494" s="924"/>
      <c r="G494" s="915"/>
      <c r="H494" s="261"/>
      <c r="I494" s="263"/>
      <c r="J494" s="932"/>
      <c r="K494" s="263"/>
      <c r="L494" s="261"/>
      <c r="M494" s="263"/>
      <c r="N494" s="261"/>
      <c r="O494" s="1005"/>
      <c r="P494" s="924"/>
      <c r="Q494" s="98"/>
      <c r="R494" s="87"/>
      <c r="S494" s="82"/>
      <c r="T494" s="87"/>
    </row>
    <row r="495" spans="1:20">
      <c r="A495" s="152"/>
      <c r="B495" s="149"/>
      <c r="C495" s="311">
        <v>4</v>
      </c>
      <c r="D495" s="74" t="s">
        <v>804</v>
      </c>
      <c r="E495" s="267" t="s">
        <v>38</v>
      </c>
      <c r="F495" s="923" t="s">
        <v>655</v>
      </c>
      <c r="G495" s="912" t="s">
        <v>524</v>
      </c>
      <c r="H495" s="260"/>
      <c r="I495" s="262"/>
      <c r="J495" s="923" t="s">
        <v>44</v>
      </c>
      <c r="K495" s="262"/>
      <c r="L495" s="260"/>
      <c r="M495" s="262"/>
      <c r="N495" s="260"/>
      <c r="O495" s="1012">
        <v>1000000000</v>
      </c>
      <c r="P495" s="923" t="s">
        <v>168</v>
      </c>
      <c r="Q495" s="95"/>
      <c r="R495" s="88"/>
      <c r="S495" s="76"/>
      <c r="T495" s="88"/>
    </row>
    <row r="496" spans="1:20">
      <c r="A496" s="78"/>
      <c r="B496" s="265"/>
      <c r="C496" s="312"/>
      <c r="D496" s="298" t="s">
        <v>715</v>
      </c>
      <c r="E496" s="261" t="s">
        <v>41</v>
      </c>
      <c r="F496" s="924"/>
      <c r="G496" s="915"/>
      <c r="H496" s="260"/>
      <c r="I496" s="262"/>
      <c r="J496" s="924"/>
      <c r="K496" s="262"/>
      <c r="L496" s="260"/>
      <c r="M496" s="262"/>
      <c r="N496" s="260"/>
      <c r="O496" s="1005"/>
      <c r="P496" s="924"/>
      <c r="Q496" s="95"/>
      <c r="R496" s="87"/>
      <c r="S496" s="82"/>
      <c r="T496" s="87"/>
    </row>
    <row r="497" spans="1:20">
      <c r="A497" s="154"/>
      <c r="B497" s="156"/>
      <c r="C497" s="935">
        <v>5</v>
      </c>
      <c r="D497" s="76" t="s">
        <v>805</v>
      </c>
      <c r="E497" s="267" t="s">
        <v>38</v>
      </c>
      <c r="F497" s="923" t="s">
        <v>71</v>
      </c>
      <c r="G497" s="912" t="s">
        <v>524</v>
      </c>
      <c r="H497" s="267"/>
      <c r="I497" s="967"/>
      <c r="J497" s="923" t="s">
        <v>44</v>
      </c>
      <c r="K497" s="272"/>
      <c r="L497" s="267"/>
      <c r="M497" s="272"/>
      <c r="N497" s="267"/>
      <c r="O497" s="1012">
        <v>400000000</v>
      </c>
      <c r="P497" s="923" t="s">
        <v>562</v>
      </c>
      <c r="Q497" s="101"/>
      <c r="R497" s="88"/>
      <c r="S497" s="76"/>
      <c r="T497" s="88"/>
    </row>
    <row r="498" spans="1:20">
      <c r="A498" s="156"/>
      <c r="B498" s="156"/>
      <c r="C498" s="936"/>
      <c r="D498" s="298" t="s">
        <v>806</v>
      </c>
      <c r="E498" s="261" t="s">
        <v>41</v>
      </c>
      <c r="F498" s="924"/>
      <c r="G498" s="915"/>
      <c r="H498" s="261"/>
      <c r="I498" s="968"/>
      <c r="J498" s="924"/>
      <c r="K498" s="263"/>
      <c r="L498" s="261"/>
      <c r="M498" s="263"/>
      <c r="N498" s="261"/>
      <c r="O498" s="1005"/>
      <c r="P498" s="924"/>
      <c r="Q498" s="98"/>
      <c r="R498" s="87"/>
      <c r="S498" s="82"/>
      <c r="T498" s="87"/>
    </row>
    <row r="499" spans="1:20">
      <c r="A499" s="156"/>
      <c r="B499" s="156"/>
      <c r="C499" s="943">
        <v>6</v>
      </c>
      <c r="D499" s="302" t="s">
        <v>807</v>
      </c>
      <c r="E499" s="262" t="s">
        <v>38</v>
      </c>
      <c r="F499" s="932" t="s">
        <v>583</v>
      </c>
      <c r="G499" s="943" t="s">
        <v>543</v>
      </c>
      <c r="H499" s="260"/>
      <c r="I499" s="262"/>
      <c r="J499" s="932" t="s">
        <v>44</v>
      </c>
      <c r="K499" s="262"/>
      <c r="L499" s="260"/>
      <c r="M499" s="262"/>
      <c r="N499" s="260"/>
      <c r="O499" s="1011">
        <v>400000000</v>
      </c>
      <c r="P499" s="932" t="s">
        <v>168</v>
      </c>
      <c r="Q499" s="95"/>
      <c r="R499" s="86"/>
      <c r="S499" s="322"/>
      <c r="T499" s="86"/>
    </row>
    <row r="500" spans="1:20">
      <c r="A500" s="156"/>
      <c r="B500" s="75"/>
      <c r="C500" s="943"/>
      <c r="D500" s="302" t="s">
        <v>1111</v>
      </c>
      <c r="E500" s="262" t="s">
        <v>41</v>
      </c>
      <c r="F500" s="932"/>
      <c r="G500" s="936"/>
      <c r="H500" s="261"/>
      <c r="I500" s="263"/>
      <c r="J500" s="924"/>
      <c r="K500" s="263"/>
      <c r="L500" s="261"/>
      <c r="M500" s="263"/>
      <c r="N500" s="261"/>
      <c r="O500" s="1005"/>
      <c r="P500" s="932"/>
      <c r="Q500" s="95"/>
      <c r="R500" s="86"/>
      <c r="S500" s="74"/>
      <c r="T500" s="86"/>
    </row>
    <row r="501" spans="1:20">
      <c r="A501" s="156"/>
      <c r="B501" s="155"/>
      <c r="C501" s="935">
        <v>7</v>
      </c>
      <c r="D501" s="297" t="s">
        <v>808</v>
      </c>
      <c r="E501" s="267" t="s">
        <v>38</v>
      </c>
      <c r="F501" s="923" t="s">
        <v>63</v>
      </c>
      <c r="G501" s="932" t="s">
        <v>520</v>
      </c>
      <c r="H501" s="260"/>
      <c r="I501" s="1052"/>
      <c r="J501" s="932" t="s">
        <v>44</v>
      </c>
      <c r="K501" s="262"/>
      <c r="L501" s="260"/>
      <c r="M501" s="262"/>
      <c r="N501" s="260"/>
      <c r="O501" s="1011">
        <v>170000000</v>
      </c>
      <c r="P501" s="923" t="s">
        <v>308</v>
      </c>
      <c r="Q501" s="923" t="s">
        <v>44</v>
      </c>
      <c r="R501" s="88"/>
      <c r="S501" s="76"/>
      <c r="T501" s="88"/>
    </row>
    <row r="502" spans="1:20">
      <c r="A502" s="156"/>
      <c r="B502" s="156"/>
      <c r="C502" s="936"/>
      <c r="D502" s="298" t="s">
        <v>809</v>
      </c>
      <c r="E502" s="261" t="s">
        <v>41</v>
      </c>
      <c r="F502" s="924"/>
      <c r="G502" s="924"/>
      <c r="H502" s="261"/>
      <c r="I502" s="968"/>
      <c r="J502" s="924"/>
      <c r="K502" s="263"/>
      <c r="L502" s="261"/>
      <c r="M502" s="263"/>
      <c r="N502" s="261"/>
      <c r="O502" s="1005"/>
      <c r="P502" s="924"/>
      <c r="Q502" s="924"/>
      <c r="R502" s="87"/>
      <c r="S502" s="82"/>
      <c r="T502" s="87"/>
    </row>
    <row r="503" spans="1:20">
      <c r="A503" s="154"/>
      <c r="B503" s="75"/>
      <c r="C503" s="935">
        <v>8</v>
      </c>
      <c r="D503" s="297" t="s">
        <v>810</v>
      </c>
      <c r="E503" s="81" t="s">
        <v>38</v>
      </c>
      <c r="F503" s="923" t="s">
        <v>108</v>
      </c>
      <c r="G503" s="912" t="s">
        <v>544</v>
      </c>
      <c r="H503" s="267"/>
      <c r="I503" s="272"/>
      <c r="J503" s="923" t="s">
        <v>44</v>
      </c>
      <c r="K503" s="272"/>
      <c r="L503" s="267"/>
      <c r="M503" s="272"/>
      <c r="N503" s="267"/>
      <c r="O503" s="1012">
        <v>400000000</v>
      </c>
      <c r="P503" s="923" t="s">
        <v>168</v>
      </c>
      <c r="Q503" s="923"/>
      <c r="R503" s="88"/>
      <c r="S503" s="76"/>
      <c r="T503" s="88"/>
    </row>
    <row r="504" spans="1:20">
      <c r="A504" s="154"/>
      <c r="B504" s="75"/>
      <c r="C504" s="936"/>
      <c r="D504" s="298" t="s">
        <v>811</v>
      </c>
      <c r="E504" s="92" t="s">
        <v>41</v>
      </c>
      <c r="F504" s="924"/>
      <c r="G504" s="915"/>
      <c r="H504" s="261"/>
      <c r="I504" s="263"/>
      <c r="J504" s="924"/>
      <c r="K504" s="263"/>
      <c r="L504" s="261"/>
      <c r="M504" s="263"/>
      <c r="N504" s="261"/>
      <c r="O504" s="1005"/>
      <c r="P504" s="924"/>
      <c r="Q504" s="924"/>
      <c r="R504" s="87"/>
      <c r="S504" s="82"/>
      <c r="T504" s="87"/>
    </row>
    <row r="505" spans="1:20">
      <c r="A505" s="154"/>
      <c r="B505" s="75"/>
      <c r="C505" s="935">
        <v>9</v>
      </c>
      <c r="D505" s="297" t="s">
        <v>812</v>
      </c>
      <c r="E505" s="81" t="s">
        <v>38</v>
      </c>
      <c r="F505" s="923" t="s">
        <v>161</v>
      </c>
      <c r="G505" s="912" t="s">
        <v>517</v>
      </c>
      <c r="H505" s="267"/>
      <c r="I505" s="272"/>
      <c r="J505" s="267"/>
      <c r="K505" s="912" t="s">
        <v>44</v>
      </c>
      <c r="L505" s="267"/>
      <c r="M505" s="272"/>
      <c r="N505" s="267"/>
      <c r="O505" s="1012">
        <v>170000000</v>
      </c>
      <c r="P505" s="923" t="s">
        <v>308</v>
      </c>
      <c r="Q505" s="1013" t="s">
        <v>44</v>
      </c>
      <c r="R505" s="88"/>
      <c r="S505" s="76"/>
      <c r="T505" s="88"/>
    </row>
    <row r="506" spans="1:20">
      <c r="A506" s="156"/>
      <c r="B506" s="156"/>
      <c r="C506" s="936"/>
      <c r="D506" s="298" t="s">
        <v>768</v>
      </c>
      <c r="E506" s="92" t="s">
        <v>41</v>
      </c>
      <c r="F506" s="924"/>
      <c r="G506" s="915"/>
      <c r="H506" s="261"/>
      <c r="I506" s="263"/>
      <c r="J506" s="261"/>
      <c r="K506" s="915"/>
      <c r="L506" s="261"/>
      <c r="M506" s="263"/>
      <c r="N506" s="261"/>
      <c r="O506" s="1005"/>
      <c r="P506" s="924"/>
      <c r="Q506" s="1014"/>
      <c r="R506" s="87"/>
      <c r="S506" s="82"/>
      <c r="T506" s="87"/>
    </row>
    <row r="507" spans="1:20">
      <c r="A507" s="156"/>
      <c r="B507" s="156"/>
      <c r="C507" s="935">
        <v>10</v>
      </c>
      <c r="D507" s="297" t="s">
        <v>813</v>
      </c>
      <c r="E507" s="81" t="s">
        <v>38</v>
      </c>
      <c r="F507" s="923" t="s">
        <v>1086</v>
      </c>
      <c r="G507" s="923" t="s">
        <v>544</v>
      </c>
      <c r="H507" s="267"/>
      <c r="I507" s="272"/>
      <c r="J507" s="267"/>
      <c r="K507" s="923" t="s">
        <v>44</v>
      </c>
      <c r="L507" s="267"/>
      <c r="M507" s="272"/>
      <c r="N507" s="267"/>
      <c r="O507" s="1012">
        <v>300000000</v>
      </c>
      <c r="P507" s="923" t="s">
        <v>168</v>
      </c>
      <c r="Q507" s="923"/>
      <c r="R507" s="1055"/>
      <c r="S507" s="1055"/>
      <c r="T507" s="1055"/>
    </row>
    <row r="508" spans="1:20">
      <c r="A508" s="156"/>
      <c r="B508" s="156"/>
      <c r="C508" s="936"/>
      <c r="D508" s="313" t="s">
        <v>814</v>
      </c>
      <c r="E508" s="92" t="s">
        <v>41</v>
      </c>
      <c r="F508" s="924"/>
      <c r="G508" s="924"/>
      <c r="H508" s="261"/>
      <c r="I508" s="263"/>
      <c r="J508" s="261"/>
      <c r="K508" s="924"/>
      <c r="L508" s="261"/>
      <c r="M508" s="263"/>
      <c r="N508" s="261"/>
      <c r="O508" s="1005"/>
      <c r="P508" s="924"/>
      <c r="Q508" s="924"/>
      <c r="R508" s="976"/>
      <c r="S508" s="976"/>
      <c r="T508" s="976"/>
    </row>
    <row r="509" spans="1:20">
      <c r="A509" s="156"/>
      <c r="B509" s="156"/>
      <c r="C509" s="943">
        <v>11</v>
      </c>
      <c r="D509" s="302" t="s">
        <v>815</v>
      </c>
      <c r="E509" s="93" t="s">
        <v>38</v>
      </c>
      <c r="F509" s="932" t="s">
        <v>1086</v>
      </c>
      <c r="G509" s="913" t="s">
        <v>544</v>
      </c>
      <c r="H509" s="830"/>
      <c r="I509" s="832"/>
      <c r="J509" s="932" t="s">
        <v>44</v>
      </c>
      <c r="K509" s="832"/>
      <c r="L509" s="830"/>
      <c r="M509" s="832"/>
      <c r="N509" s="830"/>
      <c r="O509" s="1011">
        <v>400000000</v>
      </c>
      <c r="P509" s="932" t="s">
        <v>168</v>
      </c>
      <c r="Q509" s="1018"/>
      <c r="R509" s="86"/>
      <c r="S509" s="74"/>
      <c r="T509" s="86"/>
    </row>
    <row r="510" spans="1:20" ht="12" customHeight="1" thickBot="1">
      <c r="A510" s="162"/>
      <c r="B510" s="162"/>
      <c r="C510" s="948"/>
      <c r="D510" s="309" t="s">
        <v>816</v>
      </c>
      <c r="E510" s="143" t="s">
        <v>41</v>
      </c>
      <c r="F510" s="1000"/>
      <c r="G510" s="981"/>
      <c r="H510" s="849"/>
      <c r="I510" s="273"/>
      <c r="J510" s="1000"/>
      <c r="K510" s="273"/>
      <c r="L510" s="849"/>
      <c r="M510" s="273"/>
      <c r="N510" s="849"/>
      <c r="O510" s="1041"/>
      <c r="P510" s="1000"/>
      <c r="Q510" s="1019"/>
      <c r="R510" s="91"/>
      <c r="S510" s="110"/>
      <c r="T510" s="91"/>
    </row>
    <row r="511" spans="1:20" s="65" customFormat="1">
      <c r="A511" s="154"/>
      <c r="B511" s="156"/>
      <c r="C511" s="943">
        <v>12</v>
      </c>
      <c r="D511" s="302" t="s">
        <v>1091</v>
      </c>
      <c r="E511" s="93" t="s">
        <v>38</v>
      </c>
      <c r="F511" s="932" t="s">
        <v>1058</v>
      </c>
      <c r="G511" s="932" t="s">
        <v>1015</v>
      </c>
      <c r="H511" s="830"/>
      <c r="I511" s="832"/>
      <c r="J511" s="823"/>
      <c r="K511" s="932" t="s">
        <v>44</v>
      </c>
      <c r="L511" s="830"/>
      <c r="M511" s="832"/>
      <c r="N511" s="830"/>
      <c r="O511" s="1011">
        <v>1000000000</v>
      </c>
      <c r="P511" s="932" t="s">
        <v>168</v>
      </c>
      <c r="Q511" s="842"/>
      <c r="R511" s="86"/>
      <c r="S511" s="74"/>
      <c r="T511" s="86"/>
    </row>
    <row r="512" spans="1:20" s="65" customFormat="1">
      <c r="A512" s="154"/>
      <c r="B512" s="156"/>
      <c r="C512" s="936"/>
      <c r="D512" s="298" t="s">
        <v>1092</v>
      </c>
      <c r="E512" s="92" t="s">
        <v>41</v>
      </c>
      <c r="F512" s="924"/>
      <c r="G512" s="924"/>
      <c r="H512" s="261"/>
      <c r="I512" s="261"/>
      <c r="J512" s="244"/>
      <c r="K512" s="924"/>
      <c r="L512" s="261"/>
      <c r="M512" s="263"/>
      <c r="N512" s="261"/>
      <c r="O512" s="1005"/>
      <c r="P512" s="924"/>
      <c r="Q512" s="255"/>
      <c r="R512" s="87"/>
      <c r="S512" s="87"/>
      <c r="T512" s="87"/>
    </row>
    <row r="513" spans="1:22" s="65" customFormat="1">
      <c r="A513" s="156"/>
      <c r="B513" s="156"/>
      <c r="C513" s="943">
        <v>13</v>
      </c>
      <c r="D513" s="972" t="s">
        <v>1055</v>
      </c>
      <c r="E513" s="93" t="s">
        <v>38</v>
      </c>
      <c r="F513" s="932" t="s">
        <v>63</v>
      </c>
      <c r="G513" s="932" t="s">
        <v>1015</v>
      </c>
      <c r="H513" s="260"/>
      <c r="I513" s="262"/>
      <c r="J513" s="632" t="s">
        <v>44</v>
      </c>
      <c r="K513" s="262"/>
      <c r="L513" s="260"/>
      <c r="M513" s="262"/>
      <c r="N513" s="260"/>
      <c r="O513" s="1011">
        <v>120000000</v>
      </c>
      <c r="P513" s="1098" t="s">
        <v>168</v>
      </c>
      <c r="Q513" s="266"/>
      <c r="R513" s="86"/>
      <c r="S513" s="74"/>
      <c r="T513" s="86"/>
    </row>
    <row r="514" spans="1:22" s="65" customFormat="1">
      <c r="A514" s="154"/>
      <c r="B514" s="75"/>
      <c r="C514" s="936"/>
      <c r="D514" s="945"/>
      <c r="E514" s="92" t="s">
        <v>41</v>
      </c>
      <c r="F514" s="924"/>
      <c r="G514" s="924"/>
      <c r="H514" s="261"/>
      <c r="I514" s="263"/>
      <c r="J514" s="244"/>
      <c r="K514" s="263"/>
      <c r="L514" s="261"/>
      <c r="M514" s="263"/>
      <c r="N514" s="261"/>
      <c r="O514" s="1005"/>
      <c r="P514" s="924"/>
      <c r="Q514" s="255"/>
      <c r="R514" s="87"/>
      <c r="S514" s="82"/>
      <c r="T514" s="87"/>
    </row>
    <row r="515" spans="1:22" s="65" customFormat="1">
      <c r="A515" s="154"/>
      <c r="B515" s="75"/>
      <c r="C515" s="935">
        <v>14</v>
      </c>
      <c r="D515" s="302" t="s">
        <v>1056</v>
      </c>
      <c r="E515" s="93" t="s">
        <v>38</v>
      </c>
      <c r="F515" s="923" t="s">
        <v>63</v>
      </c>
      <c r="G515" s="923" t="s">
        <v>1015</v>
      </c>
      <c r="H515" s="527"/>
      <c r="I515" s="527"/>
      <c r="J515" s="633" t="s">
        <v>44</v>
      </c>
      <c r="K515" s="527"/>
      <c r="L515" s="527"/>
      <c r="M515" s="527"/>
      <c r="N515" s="527"/>
      <c r="O515" s="1012">
        <v>300000000</v>
      </c>
      <c r="P515" s="923" t="s">
        <v>168</v>
      </c>
      <c r="Q515" s="266"/>
      <c r="R515" s="86"/>
      <c r="S515" s="74"/>
      <c r="T515" s="86"/>
    </row>
    <row r="516" spans="1:22" s="65" customFormat="1" ht="15" customHeight="1">
      <c r="A516" s="187"/>
      <c r="B516" s="187"/>
      <c r="C516" s="936"/>
      <c r="D516" s="298" t="s">
        <v>1057</v>
      </c>
      <c r="E516" s="304" t="s">
        <v>41</v>
      </c>
      <c r="F516" s="924"/>
      <c r="G516" s="924"/>
      <c r="H516" s="524"/>
      <c r="I516" s="524"/>
      <c r="J516" s="519"/>
      <c r="K516" s="524"/>
      <c r="L516" s="524"/>
      <c r="M516" s="524"/>
      <c r="N516" s="524"/>
      <c r="O516" s="1005"/>
      <c r="P516" s="924"/>
      <c r="Q516" s="266"/>
      <c r="R516" s="86"/>
      <c r="S516" s="74"/>
      <c r="T516" s="86"/>
    </row>
    <row r="517" spans="1:22" s="65" customFormat="1" ht="15" customHeight="1">
      <c r="A517" s="187"/>
      <c r="B517" s="187"/>
      <c r="C517" s="935">
        <v>15</v>
      </c>
      <c r="D517" s="944" t="s">
        <v>1334</v>
      </c>
      <c r="E517" s="636" t="s">
        <v>38</v>
      </c>
      <c r="F517" s="632" t="s">
        <v>63</v>
      </c>
      <c r="G517" s="637" t="s">
        <v>1349</v>
      </c>
      <c r="H517" s="603"/>
      <c r="I517" s="605"/>
      <c r="J517" s="632" t="s">
        <v>44</v>
      </c>
      <c r="K517" s="605"/>
      <c r="L517" s="603"/>
      <c r="M517" s="605"/>
      <c r="N517" s="603"/>
      <c r="O517" s="606">
        <v>200000000</v>
      </c>
      <c r="P517" s="632" t="s">
        <v>308</v>
      </c>
      <c r="Q517" s="610"/>
      <c r="R517" s="86"/>
      <c r="S517" s="74"/>
      <c r="T517" s="86"/>
    </row>
    <row r="518" spans="1:22" s="65" customFormat="1" ht="15" customHeight="1">
      <c r="A518" s="187"/>
      <c r="B518" s="187"/>
      <c r="C518" s="936"/>
      <c r="D518" s="945"/>
      <c r="E518" s="636" t="s">
        <v>41</v>
      </c>
      <c r="F518" s="588"/>
      <c r="G518" s="637" t="s">
        <v>1350</v>
      </c>
      <c r="H518" s="603"/>
      <c r="I518" s="605"/>
      <c r="J518" s="588"/>
      <c r="K518" s="605"/>
      <c r="L518" s="603"/>
      <c r="M518" s="605"/>
      <c r="N518" s="603"/>
      <c r="O518" s="606"/>
      <c r="P518" s="588"/>
      <c r="Q518" s="610"/>
      <c r="R518" s="86"/>
      <c r="S518" s="74"/>
      <c r="T518" s="86"/>
    </row>
    <row r="519" spans="1:22" s="65" customFormat="1" ht="15" customHeight="1">
      <c r="A519" s="187"/>
      <c r="B519" s="187"/>
      <c r="C519" s="744"/>
      <c r="D519" s="747"/>
      <c r="E519" s="636"/>
      <c r="F519" s="741"/>
      <c r="G519" s="637"/>
      <c r="H519" s="748"/>
      <c r="I519" s="749"/>
      <c r="J519" s="741"/>
      <c r="K519" s="749"/>
      <c r="L519" s="748"/>
      <c r="M519" s="749"/>
      <c r="N519" s="748"/>
      <c r="O519" s="734"/>
      <c r="P519" s="741"/>
      <c r="Q519" s="751"/>
      <c r="R519" s="86"/>
      <c r="S519" s="74"/>
      <c r="T519" s="86"/>
    </row>
    <row r="520" spans="1:22" ht="15" customHeight="1">
      <c r="A520" s="170">
        <v>2.5</v>
      </c>
      <c r="B520" s="187" t="s">
        <v>617</v>
      </c>
      <c r="C520" s="935">
        <v>1</v>
      </c>
      <c r="D520" s="944" t="s">
        <v>817</v>
      </c>
      <c r="E520" s="272" t="s">
        <v>38</v>
      </c>
      <c r="F520" s="923" t="s">
        <v>71</v>
      </c>
      <c r="G520" s="912" t="s">
        <v>66</v>
      </c>
      <c r="H520" s="923" t="s">
        <v>44</v>
      </c>
      <c r="I520" s="912" t="s">
        <v>44</v>
      </c>
      <c r="J520" s="267"/>
      <c r="K520" s="272"/>
      <c r="L520" s="267"/>
      <c r="M520" s="272"/>
      <c r="N520" s="267"/>
      <c r="O520" s="1012">
        <v>800000000</v>
      </c>
      <c r="P520" s="923" t="s">
        <v>168</v>
      </c>
      <c r="Q520" s="101"/>
      <c r="R520" s="88"/>
      <c r="S520" s="76"/>
      <c r="T520" s="88"/>
    </row>
    <row r="521" spans="1:22" ht="15.75">
      <c r="A521" s="183"/>
      <c r="B521" s="209" t="s">
        <v>608</v>
      </c>
      <c r="C521" s="936"/>
      <c r="D521" s="945"/>
      <c r="E521" s="263" t="s">
        <v>41</v>
      </c>
      <c r="F521" s="924"/>
      <c r="G521" s="915"/>
      <c r="H521" s="924"/>
      <c r="I521" s="915"/>
      <c r="J521" s="261"/>
      <c r="K521" s="263"/>
      <c r="L521" s="261"/>
      <c r="M521" s="263"/>
      <c r="N521" s="261"/>
      <c r="O521" s="1005"/>
      <c r="P521" s="924"/>
      <c r="Q521" s="98"/>
      <c r="R521" s="87"/>
      <c r="S521" s="82"/>
      <c r="T521" s="87"/>
    </row>
    <row r="522" spans="1:22" s="65" customFormat="1" ht="15.75">
      <c r="A522" s="183"/>
      <c r="B522" s="209"/>
      <c r="C522" s="744"/>
      <c r="D522" s="747"/>
      <c r="E522" s="749"/>
      <c r="F522" s="741"/>
      <c r="G522" s="742"/>
      <c r="H522" s="741"/>
      <c r="I522" s="742"/>
      <c r="J522" s="748"/>
      <c r="K522" s="749"/>
      <c r="L522" s="748"/>
      <c r="M522" s="749"/>
      <c r="N522" s="748"/>
      <c r="O522" s="734"/>
      <c r="P522" s="741"/>
      <c r="Q522" s="95"/>
      <c r="R522" s="86"/>
      <c r="S522" s="74"/>
      <c r="T522" s="86"/>
    </row>
    <row r="523" spans="1:22">
      <c r="A523" s="154"/>
      <c r="B523" s="75"/>
      <c r="C523" s="943">
        <v>2</v>
      </c>
      <c r="D523" s="972" t="s">
        <v>818</v>
      </c>
      <c r="E523" s="81" t="s">
        <v>38</v>
      </c>
      <c r="F523" s="923" t="s">
        <v>63</v>
      </c>
      <c r="G523" s="272" t="s">
        <v>526</v>
      </c>
      <c r="H523" s="267"/>
      <c r="I523" s="272"/>
      <c r="J523" s="923" t="s">
        <v>44</v>
      </c>
      <c r="K523" s="272"/>
      <c r="L523" s="267"/>
      <c r="M523" s="272"/>
      <c r="N523" s="267"/>
      <c r="O523" s="1012">
        <v>800000000</v>
      </c>
      <c r="P523" s="923" t="s">
        <v>581</v>
      </c>
      <c r="Q523" s="101"/>
      <c r="R523" s="88"/>
      <c r="S523" s="76"/>
      <c r="T523" s="88"/>
    </row>
    <row r="524" spans="1:22">
      <c r="A524" s="154"/>
      <c r="B524" s="75"/>
      <c r="C524" s="936"/>
      <c r="D524" s="945"/>
      <c r="E524" s="92" t="s">
        <v>41</v>
      </c>
      <c r="F524" s="924"/>
      <c r="G524" s="263" t="s">
        <v>527</v>
      </c>
      <c r="H524" s="261"/>
      <c r="I524" s="263"/>
      <c r="J524" s="924"/>
      <c r="K524" s="263"/>
      <c r="L524" s="261"/>
      <c r="M524" s="263"/>
      <c r="N524" s="261"/>
      <c r="O524" s="1005"/>
      <c r="P524" s="924"/>
      <c r="Q524" s="98"/>
      <c r="R524" s="87"/>
      <c r="S524" s="82"/>
      <c r="T524" s="87"/>
    </row>
    <row r="525" spans="1:22">
      <c r="A525" s="154"/>
      <c r="B525" s="75"/>
      <c r="C525" s="935">
        <v>3</v>
      </c>
      <c r="D525" s="944" t="s">
        <v>819</v>
      </c>
      <c r="E525" s="272" t="s">
        <v>38</v>
      </c>
      <c r="F525" s="923" t="s">
        <v>63</v>
      </c>
      <c r="G525" s="912" t="s">
        <v>182</v>
      </c>
      <c r="H525" s="267"/>
      <c r="I525" s="912" t="s">
        <v>44</v>
      </c>
      <c r="J525" s="267"/>
      <c r="K525" s="272"/>
      <c r="L525" s="267"/>
      <c r="M525" s="272"/>
      <c r="N525" s="267"/>
      <c r="O525" s="1012">
        <v>600000000</v>
      </c>
      <c r="P525" s="923" t="s">
        <v>168</v>
      </c>
      <c r="Q525" s="101"/>
      <c r="R525" s="88"/>
      <c r="S525" s="912" t="s">
        <v>44</v>
      </c>
      <c r="T525" s="88"/>
    </row>
    <row r="526" spans="1:22">
      <c r="A526" s="154"/>
      <c r="B526" s="75"/>
      <c r="C526" s="936"/>
      <c r="D526" s="945"/>
      <c r="E526" s="263" t="s">
        <v>41</v>
      </c>
      <c r="F526" s="924"/>
      <c r="G526" s="915"/>
      <c r="H526" s="261"/>
      <c r="I526" s="915"/>
      <c r="J526" s="261"/>
      <c r="K526" s="263"/>
      <c r="L526" s="261"/>
      <c r="M526" s="263"/>
      <c r="N526" s="261"/>
      <c r="O526" s="1005"/>
      <c r="P526" s="924"/>
      <c r="Q526" s="98"/>
      <c r="R526" s="87"/>
      <c r="S526" s="915"/>
      <c r="T526" s="87"/>
    </row>
    <row r="527" spans="1:22">
      <c r="A527" s="154"/>
      <c r="B527" s="75"/>
      <c r="C527" s="935">
        <v>4</v>
      </c>
      <c r="D527" s="297" t="s">
        <v>820</v>
      </c>
      <c r="E527" s="272" t="s">
        <v>38</v>
      </c>
      <c r="F527" s="923" t="s">
        <v>63</v>
      </c>
      <c r="G527" s="912" t="s">
        <v>551</v>
      </c>
      <c r="H527" s="267"/>
      <c r="I527" s="272"/>
      <c r="J527" s="923" t="s">
        <v>44</v>
      </c>
      <c r="K527" s="272"/>
      <c r="L527" s="267"/>
      <c r="M527" s="272"/>
      <c r="N527" s="267"/>
      <c r="O527" s="1012">
        <v>500000000</v>
      </c>
      <c r="P527" s="923" t="s">
        <v>562</v>
      </c>
      <c r="Q527" s="101"/>
      <c r="R527" s="88"/>
      <c r="S527" s="76"/>
      <c r="T527" s="88"/>
    </row>
    <row r="528" spans="1:22">
      <c r="A528" s="154"/>
      <c r="B528" s="75"/>
      <c r="C528" s="936"/>
      <c r="D528" s="314" t="s">
        <v>519</v>
      </c>
      <c r="E528" s="262" t="s">
        <v>41</v>
      </c>
      <c r="F528" s="924"/>
      <c r="G528" s="915"/>
      <c r="H528" s="261"/>
      <c r="I528" s="263"/>
      <c r="J528" s="924"/>
      <c r="K528" s="263"/>
      <c r="L528" s="261"/>
      <c r="M528" s="263"/>
      <c r="N528" s="261"/>
      <c r="O528" s="1005"/>
      <c r="P528" s="924"/>
      <c r="Q528" s="98"/>
      <c r="R528" s="87"/>
      <c r="S528" s="82"/>
      <c r="T528" s="87"/>
      <c r="U528" s="65"/>
      <c r="V528" s="65"/>
    </row>
    <row r="529" spans="1:22">
      <c r="A529" s="154"/>
      <c r="B529" s="75"/>
      <c r="C529" s="935">
        <v>5</v>
      </c>
      <c r="D529" s="944" t="s">
        <v>821</v>
      </c>
      <c r="E529" s="272" t="s">
        <v>38</v>
      </c>
      <c r="F529" s="923" t="s">
        <v>113</v>
      </c>
      <c r="G529" s="923" t="s">
        <v>114</v>
      </c>
      <c r="H529" s="267"/>
      <c r="I529" s="272"/>
      <c r="J529" s="923" t="s">
        <v>44</v>
      </c>
      <c r="K529" s="272"/>
      <c r="L529" s="267"/>
      <c r="M529" s="272"/>
      <c r="N529" s="267"/>
      <c r="O529" s="1012">
        <v>55750000</v>
      </c>
      <c r="P529" s="923" t="s">
        <v>308</v>
      </c>
      <c r="Q529" s="1013" t="s">
        <v>44</v>
      </c>
      <c r="R529" s="88"/>
      <c r="S529" s="76"/>
      <c r="T529" s="88"/>
      <c r="U529" s="65"/>
      <c r="V529" s="65"/>
    </row>
    <row r="530" spans="1:22" s="65" customFormat="1">
      <c r="A530" s="154"/>
      <c r="B530" s="75"/>
      <c r="C530" s="936"/>
      <c r="D530" s="945"/>
      <c r="E530" s="262" t="s">
        <v>41</v>
      </c>
      <c r="F530" s="924"/>
      <c r="G530" s="924"/>
      <c r="H530" s="261"/>
      <c r="I530" s="263"/>
      <c r="J530" s="924"/>
      <c r="K530" s="263"/>
      <c r="L530" s="261"/>
      <c r="M530" s="263"/>
      <c r="N530" s="261"/>
      <c r="O530" s="1005"/>
      <c r="P530" s="924"/>
      <c r="Q530" s="1014"/>
      <c r="R530" s="87"/>
      <c r="S530" s="82"/>
      <c r="T530" s="87"/>
    </row>
    <row r="531" spans="1:22" s="65" customFormat="1">
      <c r="A531" s="154"/>
      <c r="B531" s="75"/>
      <c r="C531" s="935">
        <v>6</v>
      </c>
      <c r="D531" s="944" t="s">
        <v>822</v>
      </c>
      <c r="E531" s="272" t="s">
        <v>38</v>
      </c>
      <c r="F531" s="923" t="s">
        <v>151</v>
      </c>
      <c r="G531" s="912" t="s">
        <v>152</v>
      </c>
      <c r="H531" s="923" t="s">
        <v>44</v>
      </c>
      <c r="I531" s="912" t="s">
        <v>44</v>
      </c>
      <c r="J531" s="267"/>
      <c r="K531" s="272"/>
      <c r="L531" s="267"/>
      <c r="M531" s="272"/>
      <c r="N531" s="267"/>
      <c r="O531" s="1012">
        <v>72000000</v>
      </c>
      <c r="P531" s="923" t="s">
        <v>308</v>
      </c>
      <c r="Q531" s="912" t="s">
        <v>44</v>
      </c>
      <c r="R531" s="88"/>
      <c r="S531" s="76"/>
      <c r="T531" s="88"/>
    </row>
    <row r="532" spans="1:22" s="65" customFormat="1">
      <c r="A532" s="154"/>
      <c r="B532" s="75"/>
      <c r="C532" s="936"/>
      <c r="D532" s="945"/>
      <c r="E532" s="263" t="s">
        <v>41</v>
      </c>
      <c r="F532" s="924"/>
      <c r="G532" s="915"/>
      <c r="H532" s="924"/>
      <c r="I532" s="915"/>
      <c r="J532" s="261"/>
      <c r="K532" s="263"/>
      <c r="L532" s="261"/>
      <c r="M532" s="263"/>
      <c r="N532" s="261"/>
      <c r="O532" s="1005"/>
      <c r="P532" s="924"/>
      <c r="Q532" s="915"/>
      <c r="R532" s="87"/>
      <c r="S532" s="82"/>
      <c r="T532" s="87"/>
    </row>
    <row r="533" spans="1:22">
      <c r="A533" s="154"/>
      <c r="B533" s="75"/>
      <c r="C533" s="943">
        <v>7</v>
      </c>
      <c r="D533" s="972" t="s">
        <v>1222</v>
      </c>
      <c r="E533" s="262" t="s">
        <v>38</v>
      </c>
      <c r="F533" s="932" t="s">
        <v>164</v>
      </c>
      <c r="G533" s="913" t="s">
        <v>152</v>
      </c>
      <c r="H533" s="932" t="s">
        <v>44</v>
      </c>
      <c r="I533" s="913" t="s">
        <v>44</v>
      </c>
      <c r="J533" s="260"/>
      <c r="K533" s="262"/>
      <c r="L533" s="260"/>
      <c r="M533" s="262"/>
      <c r="N533" s="260"/>
      <c r="O533" s="1011">
        <v>2000000000</v>
      </c>
      <c r="P533" s="932" t="s">
        <v>168</v>
      </c>
      <c r="Q533" s="913"/>
      <c r="R533" s="86"/>
      <c r="S533" s="74"/>
      <c r="T533" s="86"/>
      <c r="U533" s="65"/>
      <c r="V533" s="65"/>
    </row>
    <row r="534" spans="1:22" ht="15.75" thickBot="1">
      <c r="A534" s="157"/>
      <c r="B534" s="77"/>
      <c r="C534" s="948"/>
      <c r="D534" s="974"/>
      <c r="E534" s="273" t="s">
        <v>41</v>
      </c>
      <c r="F534" s="1000"/>
      <c r="G534" s="981"/>
      <c r="H534" s="1000"/>
      <c r="I534" s="981"/>
      <c r="J534" s="109"/>
      <c r="K534" s="273"/>
      <c r="L534" s="109"/>
      <c r="M534" s="273"/>
      <c r="N534" s="109"/>
      <c r="O534" s="1041"/>
      <c r="P534" s="1000"/>
      <c r="Q534" s="981"/>
      <c r="R534" s="91"/>
      <c r="S534" s="110"/>
      <c r="T534" s="91"/>
      <c r="U534" s="65"/>
      <c r="V534" s="65"/>
    </row>
    <row r="535" spans="1:22" ht="14.25" customHeight="1">
      <c r="A535" s="949">
        <v>3</v>
      </c>
      <c r="B535" s="957" t="s">
        <v>1339</v>
      </c>
      <c r="C535" s="958"/>
      <c r="D535" s="959"/>
      <c r="E535" s="226"/>
      <c r="F535" s="201"/>
      <c r="G535" s="226"/>
      <c r="H535" s="211"/>
      <c r="I535" s="201"/>
      <c r="J535" s="201"/>
      <c r="K535" s="201"/>
      <c r="L535" s="201"/>
      <c r="M535" s="201"/>
      <c r="N535" s="201"/>
      <c r="O535" s="201"/>
      <c r="P535" s="201"/>
      <c r="Q535" s="201"/>
      <c r="R535" s="201"/>
      <c r="S535" s="201"/>
      <c r="T535" s="228"/>
      <c r="U535" s="65"/>
      <c r="V535" s="65"/>
    </row>
    <row r="536" spans="1:22" ht="16.5" customHeight="1" thickBot="1">
      <c r="A536" s="950"/>
      <c r="B536" s="960"/>
      <c r="C536" s="961"/>
      <c r="D536" s="962"/>
      <c r="E536" s="227"/>
      <c r="F536" s="186"/>
      <c r="G536" s="227"/>
      <c r="H536" s="212"/>
      <c r="I536" s="186"/>
      <c r="J536" s="186"/>
      <c r="K536" s="186"/>
      <c r="L536" s="186"/>
      <c r="M536" s="186"/>
      <c r="N536" s="186"/>
      <c r="O536" s="186"/>
      <c r="P536" s="186"/>
      <c r="Q536" s="186"/>
      <c r="R536" s="186"/>
      <c r="S536" s="186"/>
      <c r="T536" s="202"/>
      <c r="U536" s="65"/>
      <c r="V536" s="65"/>
    </row>
    <row r="537" spans="1:22" ht="15.75">
      <c r="A537" s="270">
        <v>3.1</v>
      </c>
      <c r="B537" s="209" t="s">
        <v>1317</v>
      </c>
      <c r="C537" s="977">
        <v>1</v>
      </c>
      <c r="D537" s="979" t="s">
        <v>823</v>
      </c>
      <c r="E537" s="260" t="s">
        <v>38</v>
      </c>
      <c r="F537" s="262" t="s">
        <v>193</v>
      </c>
      <c r="G537" s="260" t="s">
        <v>54</v>
      </c>
      <c r="H537" s="925" t="s">
        <v>44</v>
      </c>
      <c r="I537" s="920" t="s">
        <v>44</v>
      </c>
      <c r="J537" s="921" t="s">
        <v>44</v>
      </c>
      <c r="K537" s="920" t="s">
        <v>44</v>
      </c>
      <c r="L537" s="921" t="s">
        <v>44</v>
      </c>
      <c r="M537" s="920" t="s">
        <v>44</v>
      </c>
      <c r="N537" s="921" t="s">
        <v>44</v>
      </c>
      <c r="O537" s="973">
        <v>60000000</v>
      </c>
      <c r="P537" s="916" t="s">
        <v>308</v>
      </c>
      <c r="Q537" s="918" t="s">
        <v>44</v>
      </c>
      <c r="R537" s="86"/>
      <c r="S537" s="74"/>
      <c r="T537" s="86"/>
      <c r="U537" s="65"/>
      <c r="V537" s="65"/>
    </row>
    <row r="538" spans="1:22" ht="15.75">
      <c r="A538" s="149"/>
      <c r="B538" s="209" t="s">
        <v>1316</v>
      </c>
      <c r="C538" s="936"/>
      <c r="D538" s="945"/>
      <c r="E538" s="261" t="s">
        <v>41</v>
      </c>
      <c r="F538" s="263" t="s">
        <v>194</v>
      </c>
      <c r="G538" s="261" t="s">
        <v>82</v>
      </c>
      <c r="H538" s="970"/>
      <c r="I538" s="919"/>
      <c r="J538" s="917"/>
      <c r="K538" s="919"/>
      <c r="L538" s="917"/>
      <c r="M538" s="919"/>
      <c r="N538" s="917"/>
      <c r="O538" s="942"/>
      <c r="P538" s="917"/>
      <c r="Q538" s="918"/>
      <c r="R538" s="87"/>
      <c r="S538" s="82"/>
      <c r="T538" s="87"/>
      <c r="U538" s="65"/>
      <c r="V538" s="65"/>
    </row>
    <row r="539" spans="1:22">
      <c r="A539" s="149"/>
      <c r="B539" s="258"/>
      <c r="C539" s="935">
        <v>2</v>
      </c>
      <c r="D539" s="297" t="s">
        <v>824</v>
      </c>
      <c r="E539" s="260" t="s">
        <v>38</v>
      </c>
      <c r="F539" s="912" t="s">
        <v>195</v>
      </c>
      <c r="G539" s="267" t="s">
        <v>196</v>
      </c>
      <c r="H539" s="925" t="s">
        <v>44</v>
      </c>
      <c r="I539" s="920" t="s">
        <v>44</v>
      </c>
      <c r="J539" s="921" t="s">
        <v>44</v>
      </c>
      <c r="K539" s="920" t="s">
        <v>44</v>
      </c>
      <c r="L539" s="921" t="s">
        <v>44</v>
      </c>
      <c r="M539" s="920" t="s">
        <v>44</v>
      </c>
      <c r="N539" s="921" t="s">
        <v>44</v>
      </c>
      <c r="O539" s="941">
        <v>36000000</v>
      </c>
      <c r="P539" s="921" t="s">
        <v>308</v>
      </c>
      <c r="Q539" s="920" t="s">
        <v>44</v>
      </c>
      <c r="R539" s="88"/>
      <c r="S539" s="76"/>
      <c r="T539" s="88"/>
    </row>
    <row r="540" spans="1:22" ht="15.75" thickBot="1">
      <c r="A540" s="90"/>
      <c r="B540" s="158"/>
      <c r="C540" s="948"/>
      <c r="D540" s="309" t="s">
        <v>825</v>
      </c>
      <c r="E540" s="109" t="s">
        <v>41</v>
      </c>
      <c r="F540" s="981"/>
      <c r="G540" s="109" t="s">
        <v>197</v>
      </c>
      <c r="H540" s="926"/>
      <c r="I540" s="988"/>
      <c r="J540" s="922"/>
      <c r="K540" s="988"/>
      <c r="L540" s="922"/>
      <c r="M540" s="988"/>
      <c r="N540" s="922"/>
      <c r="O540" s="1010"/>
      <c r="P540" s="922"/>
      <c r="Q540" s="988"/>
      <c r="R540" s="91"/>
      <c r="S540" s="110"/>
      <c r="T540" s="91"/>
    </row>
    <row r="541" spans="1:22" s="65" customFormat="1" ht="15.75" thickBot="1">
      <c r="A541" s="149"/>
      <c r="B541" s="554"/>
      <c r="C541" s="552"/>
      <c r="D541" s="302"/>
      <c r="E541" s="561"/>
      <c r="F541" s="549"/>
      <c r="G541" s="561"/>
      <c r="H541" s="543"/>
      <c r="I541" s="551"/>
      <c r="J541" s="536"/>
      <c r="K541" s="551"/>
      <c r="L541" s="536"/>
      <c r="M541" s="551"/>
      <c r="N541" s="536"/>
      <c r="O541" s="558"/>
      <c r="P541" s="536"/>
      <c r="Q541" s="551"/>
      <c r="R541" s="86"/>
      <c r="S541" s="74"/>
      <c r="T541" s="86"/>
    </row>
    <row r="542" spans="1:22">
      <c r="A542" s="225"/>
      <c r="B542" s="79"/>
      <c r="C542" s="977">
        <v>3</v>
      </c>
      <c r="D542" s="310" t="s">
        <v>826</v>
      </c>
      <c r="E542" s="271" t="s">
        <v>38</v>
      </c>
      <c r="F542" s="914" t="s">
        <v>198</v>
      </c>
      <c r="G542" s="271" t="s">
        <v>40</v>
      </c>
      <c r="H542" s="1047" t="s">
        <v>44</v>
      </c>
      <c r="I542" s="934" t="s">
        <v>44</v>
      </c>
      <c r="J542" s="933" t="s">
        <v>44</v>
      </c>
      <c r="K542" s="934" t="s">
        <v>44</v>
      </c>
      <c r="L542" s="933" t="s">
        <v>44</v>
      </c>
      <c r="M542" s="934" t="s">
        <v>44</v>
      </c>
      <c r="N542" s="933" t="s">
        <v>44</v>
      </c>
      <c r="O542" s="1009">
        <v>40200000</v>
      </c>
      <c r="P542" s="933" t="s">
        <v>308</v>
      </c>
      <c r="Q542" s="934" t="s">
        <v>44</v>
      </c>
      <c r="R542" s="108"/>
      <c r="S542" s="61"/>
      <c r="T542" s="108"/>
    </row>
    <row r="543" spans="1:22">
      <c r="A543" s="149"/>
      <c r="B543" s="258"/>
      <c r="C543" s="936"/>
      <c r="D543" s="298" t="s">
        <v>827</v>
      </c>
      <c r="E543" s="261" t="s">
        <v>41</v>
      </c>
      <c r="F543" s="915"/>
      <c r="G543" s="261" t="s">
        <v>199</v>
      </c>
      <c r="H543" s="970"/>
      <c r="I543" s="919"/>
      <c r="J543" s="917"/>
      <c r="K543" s="919"/>
      <c r="L543" s="917"/>
      <c r="M543" s="919"/>
      <c r="N543" s="917"/>
      <c r="O543" s="942"/>
      <c r="P543" s="917"/>
      <c r="Q543" s="918"/>
      <c r="R543" s="87"/>
      <c r="S543" s="82"/>
      <c r="T543" s="87"/>
    </row>
    <row r="544" spans="1:22">
      <c r="A544" s="149"/>
      <c r="B544" s="258"/>
      <c r="C544" s="935">
        <v>4</v>
      </c>
      <c r="D544" s="297" t="s">
        <v>828</v>
      </c>
      <c r="E544" s="260" t="s">
        <v>38</v>
      </c>
      <c r="F544" s="912" t="s">
        <v>198</v>
      </c>
      <c r="G544" s="260" t="s">
        <v>40</v>
      </c>
      <c r="H544" s="925" t="s">
        <v>44</v>
      </c>
      <c r="I544" s="920" t="s">
        <v>44</v>
      </c>
      <c r="J544" s="921" t="s">
        <v>44</v>
      </c>
      <c r="K544" s="920" t="s">
        <v>44</v>
      </c>
      <c r="L544" s="921" t="s">
        <v>44</v>
      </c>
      <c r="M544" s="920" t="s">
        <v>44</v>
      </c>
      <c r="N544" s="921" t="s">
        <v>44</v>
      </c>
      <c r="O544" s="941">
        <v>12000000</v>
      </c>
      <c r="P544" s="921" t="s">
        <v>308</v>
      </c>
      <c r="Q544" s="920" t="s">
        <v>44</v>
      </c>
      <c r="R544" s="86"/>
      <c r="S544" s="74"/>
      <c r="T544" s="86"/>
    </row>
    <row r="545" spans="1:20">
      <c r="A545" s="149"/>
      <c r="B545" s="258"/>
      <c r="C545" s="936"/>
      <c r="D545" s="298" t="s">
        <v>829</v>
      </c>
      <c r="E545" s="261" t="s">
        <v>41</v>
      </c>
      <c r="F545" s="915"/>
      <c r="G545" s="260" t="s">
        <v>199</v>
      </c>
      <c r="H545" s="970"/>
      <c r="I545" s="919"/>
      <c r="J545" s="917"/>
      <c r="K545" s="919"/>
      <c r="L545" s="917"/>
      <c r="M545" s="919"/>
      <c r="N545" s="917"/>
      <c r="O545" s="942"/>
      <c r="P545" s="917"/>
      <c r="Q545" s="919"/>
      <c r="R545" s="87"/>
      <c r="S545" s="82"/>
      <c r="T545" s="87"/>
    </row>
    <row r="546" spans="1:20">
      <c r="A546" s="149"/>
      <c r="B546" s="258"/>
      <c r="C546" s="935">
        <v>5</v>
      </c>
      <c r="D546" s="315" t="s">
        <v>1016</v>
      </c>
      <c r="E546" s="260" t="s">
        <v>38</v>
      </c>
      <c r="F546" s="920" t="s">
        <v>1017</v>
      </c>
      <c r="G546" s="923" t="s">
        <v>487</v>
      </c>
      <c r="H546" s="925" t="s">
        <v>44</v>
      </c>
      <c r="I546" s="921" t="s">
        <v>44</v>
      </c>
      <c r="J546" s="921" t="s">
        <v>44</v>
      </c>
      <c r="K546" s="921" t="s">
        <v>44</v>
      </c>
      <c r="L546" s="921" t="s">
        <v>44</v>
      </c>
      <c r="M546" s="921" t="s">
        <v>44</v>
      </c>
      <c r="N546" s="921" t="s">
        <v>44</v>
      </c>
      <c r="O546" s="910">
        <v>216000000</v>
      </c>
      <c r="P546" s="921" t="s">
        <v>308</v>
      </c>
      <c r="Q546" s="921" t="s">
        <v>44</v>
      </c>
      <c r="R546" s="85"/>
      <c r="S546" s="85"/>
      <c r="T546" s="85"/>
    </row>
    <row r="547" spans="1:20">
      <c r="A547" s="149"/>
      <c r="B547" s="258"/>
      <c r="C547" s="936"/>
      <c r="D547" s="316" t="s">
        <v>1018</v>
      </c>
      <c r="E547" s="261" t="s">
        <v>41</v>
      </c>
      <c r="F547" s="919"/>
      <c r="G547" s="924"/>
      <c r="H547" s="970"/>
      <c r="I547" s="917"/>
      <c r="J547" s="917"/>
      <c r="K547" s="917"/>
      <c r="L547" s="917"/>
      <c r="M547" s="917"/>
      <c r="N547" s="917"/>
      <c r="O547" s="911"/>
      <c r="P547" s="917"/>
      <c r="Q547" s="916"/>
      <c r="R547" s="84"/>
      <c r="S547" s="84"/>
      <c r="T547" s="84"/>
    </row>
    <row r="548" spans="1:20">
      <c r="A548" s="149"/>
      <c r="B548" s="258"/>
      <c r="C548" s="935">
        <v>6</v>
      </c>
      <c r="D548" s="302" t="s">
        <v>830</v>
      </c>
      <c r="E548" s="267" t="s">
        <v>518</v>
      </c>
      <c r="F548" s="912" t="s">
        <v>224</v>
      </c>
      <c r="G548" s="923" t="s">
        <v>560</v>
      </c>
      <c r="H548" s="101"/>
      <c r="I548" s="921" t="s">
        <v>44</v>
      </c>
      <c r="J548" s="921" t="s">
        <v>44</v>
      </c>
      <c r="K548" s="921" t="s">
        <v>44</v>
      </c>
      <c r="L548" s="921" t="s">
        <v>44</v>
      </c>
      <c r="M548" s="921" t="s">
        <v>44</v>
      </c>
      <c r="N548" s="921" t="s">
        <v>44</v>
      </c>
      <c r="O548" s="1012">
        <v>16200000</v>
      </c>
      <c r="P548" s="921" t="s">
        <v>308</v>
      </c>
      <c r="Q548" s="921" t="s">
        <v>44</v>
      </c>
      <c r="R548" s="88"/>
      <c r="S548" s="88"/>
      <c r="T548" s="88"/>
    </row>
    <row r="549" spans="1:20">
      <c r="A549" s="149"/>
      <c r="B549" s="258"/>
      <c r="C549" s="936"/>
      <c r="D549" s="298" t="s">
        <v>831</v>
      </c>
      <c r="E549" s="261" t="s">
        <v>41</v>
      </c>
      <c r="F549" s="915"/>
      <c r="G549" s="924"/>
      <c r="H549" s="98"/>
      <c r="I549" s="917"/>
      <c r="J549" s="917"/>
      <c r="K549" s="917"/>
      <c r="L549" s="917"/>
      <c r="M549" s="917"/>
      <c r="N549" s="917"/>
      <c r="O549" s="1005"/>
      <c r="P549" s="917"/>
      <c r="Q549" s="917"/>
      <c r="R549" s="87"/>
      <c r="S549" s="87"/>
      <c r="T549" s="87"/>
    </row>
    <row r="550" spans="1:20" ht="15.75">
      <c r="A550" s="274">
        <v>3.2</v>
      </c>
      <c r="B550" s="213" t="s">
        <v>1318</v>
      </c>
      <c r="C550" s="935">
        <v>1</v>
      </c>
      <c r="D550" s="297" t="s">
        <v>832</v>
      </c>
      <c r="E550" s="267" t="s">
        <v>38</v>
      </c>
      <c r="F550" s="912" t="s">
        <v>190</v>
      </c>
      <c r="G550" s="267" t="s">
        <v>191</v>
      </c>
      <c r="H550" s="925"/>
      <c r="I550" s="920" t="s">
        <v>44</v>
      </c>
      <c r="J550" s="921"/>
      <c r="K550" s="920"/>
      <c r="L550" s="921" t="s">
        <v>44</v>
      </c>
      <c r="M550" s="920"/>
      <c r="N550" s="921"/>
      <c r="O550" s="941">
        <v>20000000</v>
      </c>
      <c r="P550" s="921" t="s">
        <v>308</v>
      </c>
      <c r="Q550" s="920" t="s">
        <v>44</v>
      </c>
      <c r="R550" s="88"/>
      <c r="S550" s="76"/>
      <c r="T550" s="88"/>
    </row>
    <row r="551" spans="1:20" ht="15.75">
      <c r="A551" s="180"/>
      <c r="B551" s="323" t="s">
        <v>1319</v>
      </c>
      <c r="C551" s="936"/>
      <c r="D551" s="298" t="s">
        <v>192</v>
      </c>
      <c r="E551" s="261" t="s">
        <v>41</v>
      </c>
      <c r="F551" s="915"/>
      <c r="G551" s="261" t="s">
        <v>192</v>
      </c>
      <c r="H551" s="970"/>
      <c r="I551" s="919"/>
      <c r="J551" s="917"/>
      <c r="K551" s="919"/>
      <c r="L551" s="917"/>
      <c r="M551" s="919"/>
      <c r="N551" s="917"/>
      <c r="O551" s="942"/>
      <c r="P551" s="917"/>
      <c r="Q551" s="919"/>
      <c r="R551" s="87"/>
      <c r="S551" s="82"/>
      <c r="T551" s="87"/>
    </row>
    <row r="552" spans="1:20" ht="15.75">
      <c r="A552" s="180"/>
      <c r="B552" s="323"/>
      <c r="C552" s="943">
        <v>2</v>
      </c>
      <c r="D552" s="302" t="s">
        <v>833</v>
      </c>
      <c r="E552" s="260" t="s">
        <v>38</v>
      </c>
      <c r="F552" s="913" t="s">
        <v>57</v>
      </c>
      <c r="G552" s="260" t="s">
        <v>40</v>
      </c>
      <c r="H552" s="969" t="s">
        <v>44</v>
      </c>
      <c r="I552" s="918" t="s">
        <v>44</v>
      </c>
      <c r="J552" s="916" t="s">
        <v>44</v>
      </c>
      <c r="K552" s="918" t="s">
        <v>44</v>
      </c>
      <c r="L552" s="916" t="s">
        <v>44</v>
      </c>
      <c r="M552" s="918" t="s">
        <v>44</v>
      </c>
      <c r="N552" s="916" t="s">
        <v>44</v>
      </c>
      <c r="O552" s="973">
        <v>120000000</v>
      </c>
      <c r="P552" s="916" t="s">
        <v>308</v>
      </c>
      <c r="Q552" s="918" t="s">
        <v>44</v>
      </c>
      <c r="R552" s="86"/>
      <c r="S552" s="74"/>
      <c r="T552" s="86"/>
    </row>
    <row r="553" spans="1:20" ht="15.75">
      <c r="A553" s="179"/>
      <c r="B553" s="264"/>
      <c r="C553" s="936"/>
      <c r="D553" s="298" t="s">
        <v>834</v>
      </c>
      <c r="E553" s="261" t="s">
        <v>41</v>
      </c>
      <c r="F553" s="915"/>
      <c r="G553" s="260" t="s">
        <v>199</v>
      </c>
      <c r="H553" s="970"/>
      <c r="I553" s="919"/>
      <c r="J553" s="917"/>
      <c r="K553" s="919"/>
      <c r="L553" s="917"/>
      <c r="M553" s="919"/>
      <c r="N553" s="917"/>
      <c r="O553" s="942"/>
      <c r="P553" s="917"/>
      <c r="Q553" s="918"/>
      <c r="R553" s="87"/>
      <c r="S553" s="82"/>
      <c r="T553" s="87"/>
    </row>
    <row r="554" spans="1:20">
      <c r="A554" s="149"/>
      <c r="B554" s="554"/>
      <c r="C554" s="935">
        <v>3</v>
      </c>
      <c r="D554" s="944" t="s">
        <v>1082</v>
      </c>
      <c r="E554" s="830" t="s">
        <v>38</v>
      </c>
      <c r="F554" s="912" t="s">
        <v>204</v>
      </c>
      <c r="G554" s="923" t="s">
        <v>205</v>
      </c>
      <c r="H554" s="1013"/>
      <c r="I554" s="923" t="s">
        <v>44</v>
      </c>
      <c r="J554" s="830"/>
      <c r="K554" s="832"/>
      <c r="L554" s="830"/>
      <c r="M554" s="832"/>
      <c r="N554" s="830"/>
      <c r="O554" s="941">
        <v>10000000</v>
      </c>
      <c r="P554" s="921" t="s">
        <v>308</v>
      </c>
      <c r="Q554" s="920" t="s">
        <v>44</v>
      </c>
      <c r="R554" s="88"/>
      <c r="S554" s="76"/>
      <c r="T554" s="88"/>
    </row>
    <row r="555" spans="1:20" ht="15.75" thickBot="1">
      <c r="A555" s="90"/>
      <c r="B555" s="158"/>
      <c r="C555" s="948"/>
      <c r="D555" s="974"/>
      <c r="E555" s="849" t="s">
        <v>41</v>
      </c>
      <c r="F555" s="981"/>
      <c r="G555" s="1000"/>
      <c r="H555" s="1019"/>
      <c r="I555" s="1000"/>
      <c r="J555" s="849"/>
      <c r="K555" s="273"/>
      <c r="L555" s="849"/>
      <c r="M555" s="273"/>
      <c r="N555" s="849"/>
      <c r="O555" s="1010"/>
      <c r="P555" s="922"/>
      <c r="Q555" s="988"/>
      <c r="R555" s="91"/>
      <c r="S555" s="110"/>
      <c r="T555" s="91"/>
    </row>
    <row r="556" spans="1:20">
      <c r="A556" s="149"/>
      <c r="B556" s="258"/>
      <c r="C556" s="943">
        <v>4</v>
      </c>
      <c r="D556" s="972" t="s">
        <v>835</v>
      </c>
      <c r="E556" s="260" t="s">
        <v>38</v>
      </c>
      <c r="F556" s="913" t="s">
        <v>206</v>
      </c>
      <c r="G556" s="932" t="s">
        <v>207</v>
      </c>
      <c r="H556" s="1088" t="s">
        <v>44</v>
      </c>
      <c r="I556" s="1089" t="s">
        <v>44</v>
      </c>
      <c r="J556" s="916" t="s">
        <v>44</v>
      </c>
      <c r="K556" s="918"/>
      <c r="L556" s="916"/>
      <c r="M556" s="918"/>
      <c r="N556" s="916" t="s">
        <v>44</v>
      </c>
      <c r="O556" s="973">
        <v>20000000</v>
      </c>
      <c r="P556" s="916" t="s">
        <v>308</v>
      </c>
      <c r="Q556" s="918" t="s">
        <v>44</v>
      </c>
      <c r="R556" s="86"/>
      <c r="S556" s="74"/>
      <c r="T556" s="86"/>
    </row>
    <row r="557" spans="1:20">
      <c r="A557" s="149"/>
      <c r="B557" s="258"/>
      <c r="C557" s="936"/>
      <c r="D557" s="945"/>
      <c r="E557" s="261" t="s">
        <v>41</v>
      </c>
      <c r="F557" s="915"/>
      <c r="G557" s="924"/>
      <c r="H557" s="970"/>
      <c r="I557" s="919"/>
      <c r="J557" s="917"/>
      <c r="K557" s="919"/>
      <c r="L557" s="917"/>
      <c r="M557" s="919"/>
      <c r="N557" s="917"/>
      <c r="O557" s="942"/>
      <c r="P557" s="917"/>
      <c r="Q557" s="918"/>
      <c r="R557" s="87"/>
      <c r="S557" s="82"/>
      <c r="T557" s="87"/>
    </row>
    <row r="558" spans="1:20">
      <c r="A558" s="149"/>
      <c r="B558" s="258"/>
      <c r="C558" s="935">
        <v>5</v>
      </c>
      <c r="D558" s="297" t="s">
        <v>836</v>
      </c>
      <c r="E558" s="260" t="s">
        <v>38</v>
      </c>
      <c r="F558" s="912" t="s">
        <v>198</v>
      </c>
      <c r="G558" s="923" t="s">
        <v>208</v>
      </c>
      <c r="H558" s="925" t="s">
        <v>44</v>
      </c>
      <c r="I558" s="920" t="s">
        <v>44</v>
      </c>
      <c r="J558" s="921" t="s">
        <v>44</v>
      </c>
      <c r="K558" s="920" t="s">
        <v>44</v>
      </c>
      <c r="L558" s="921" t="s">
        <v>44</v>
      </c>
      <c r="M558" s="920" t="s">
        <v>44</v>
      </c>
      <c r="N558" s="921" t="s">
        <v>44</v>
      </c>
      <c r="O558" s="941">
        <v>18000000</v>
      </c>
      <c r="P558" s="921" t="s">
        <v>308</v>
      </c>
      <c r="Q558" s="920" t="s">
        <v>44</v>
      </c>
      <c r="R558" s="86"/>
      <c r="S558" s="74"/>
      <c r="T558" s="86"/>
    </row>
    <row r="559" spans="1:20">
      <c r="A559" s="149"/>
      <c r="B559" s="258"/>
      <c r="C559" s="936"/>
      <c r="D559" s="298" t="s">
        <v>837</v>
      </c>
      <c r="E559" s="261" t="s">
        <v>41</v>
      </c>
      <c r="F559" s="915"/>
      <c r="G559" s="924"/>
      <c r="H559" s="970"/>
      <c r="I559" s="919"/>
      <c r="J559" s="917"/>
      <c r="K559" s="919"/>
      <c r="L559" s="917"/>
      <c r="M559" s="919"/>
      <c r="N559" s="917"/>
      <c r="O559" s="942"/>
      <c r="P559" s="917"/>
      <c r="Q559" s="919"/>
      <c r="R559" s="87"/>
      <c r="S559" s="82"/>
      <c r="T559" s="87"/>
    </row>
    <row r="560" spans="1:20">
      <c r="A560" s="149"/>
      <c r="B560" s="258"/>
      <c r="C560" s="935">
        <v>6</v>
      </c>
      <c r="D560" s="944" t="s">
        <v>838</v>
      </c>
      <c r="E560" s="267" t="s">
        <v>38</v>
      </c>
      <c r="F560" s="912" t="s">
        <v>198</v>
      </c>
      <c r="G560" s="267" t="s">
        <v>210</v>
      </c>
      <c r="H560" s="925" t="s">
        <v>44</v>
      </c>
      <c r="I560" s="920" t="s">
        <v>44</v>
      </c>
      <c r="J560" s="921" t="s">
        <v>44</v>
      </c>
      <c r="K560" s="920" t="s">
        <v>44</v>
      </c>
      <c r="L560" s="921" t="s">
        <v>44</v>
      </c>
      <c r="M560" s="920" t="s">
        <v>44</v>
      </c>
      <c r="N560" s="921" t="s">
        <v>44</v>
      </c>
      <c r="O560" s="941">
        <v>18000000</v>
      </c>
      <c r="P560" s="921" t="s">
        <v>308</v>
      </c>
      <c r="Q560" s="920" t="s">
        <v>44</v>
      </c>
      <c r="R560" s="86"/>
      <c r="S560" s="74"/>
      <c r="T560" s="86"/>
    </row>
    <row r="561" spans="1:20" ht="11.25" customHeight="1">
      <c r="A561" s="149"/>
      <c r="B561" s="258"/>
      <c r="C561" s="936"/>
      <c r="D561" s="945"/>
      <c r="E561" s="261" t="s">
        <v>41</v>
      </c>
      <c r="F561" s="915"/>
      <c r="G561" s="261" t="s">
        <v>211</v>
      </c>
      <c r="H561" s="970"/>
      <c r="I561" s="919"/>
      <c r="J561" s="917"/>
      <c r="K561" s="919"/>
      <c r="L561" s="917"/>
      <c r="M561" s="919"/>
      <c r="N561" s="917"/>
      <c r="O561" s="942"/>
      <c r="P561" s="917"/>
      <c r="Q561" s="919"/>
      <c r="R561" s="87"/>
      <c r="S561" s="82"/>
      <c r="T561" s="87"/>
    </row>
    <row r="562" spans="1:20" ht="12.75" customHeight="1">
      <c r="A562" s="149"/>
      <c r="B562" s="258"/>
      <c r="C562" s="935">
        <v>7</v>
      </c>
      <c r="D562" s="944" t="s">
        <v>1019</v>
      </c>
      <c r="E562" s="305" t="s">
        <v>38</v>
      </c>
      <c r="F562" s="923" t="s">
        <v>1020</v>
      </c>
      <c r="G562" s="923" t="s">
        <v>196</v>
      </c>
      <c r="H562" s="925" t="s">
        <v>44</v>
      </c>
      <c r="I562" s="920" t="s">
        <v>44</v>
      </c>
      <c r="J562" s="921" t="s">
        <v>44</v>
      </c>
      <c r="K562" s="920" t="s">
        <v>44</v>
      </c>
      <c r="L562" s="921" t="s">
        <v>44</v>
      </c>
      <c r="M562" s="920" t="s">
        <v>44</v>
      </c>
      <c r="N562" s="921" t="s">
        <v>44</v>
      </c>
      <c r="O562" s="1012">
        <v>12000000</v>
      </c>
      <c r="P562" s="921" t="s">
        <v>308</v>
      </c>
      <c r="Q562" s="920" t="s">
        <v>44</v>
      </c>
      <c r="R562" s="88"/>
      <c r="S562" s="76"/>
      <c r="T562" s="88"/>
    </row>
    <row r="563" spans="1:20" ht="14.25" customHeight="1">
      <c r="A563" s="96"/>
      <c r="B563" s="156"/>
      <c r="C563" s="936"/>
      <c r="D563" s="945"/>
      <c r="E563" s="304" t="s">
        <v>41</v>
      </c>
      <c r="F563" s="924"/>
      <c r="G563" s="924"/>
      <c r="H563" s="970"/>
      <c r="I563" s="919"/>
      <c r="J563" s="917"/>
      <c r="K563" s="919"/>
      <c r="L563" s="917"/>
      <c r="M563" s="919"/>
      <c r="N563" s="917"/>
      <c r="O563" s="1005"/>
      <c r="P563" s="917"/>
      <c r="Q563" s="919"/>
      <c r="R563" s="87"/>
      <c r="S563" s="82"/>
      <c r="T563" s="87"/>
    </row>
    <row r="564" spans="1:20">
      <c r="A564" s="96"/>
      <c r="B564" s="156"/>
      <c r="C564" s="943">
        <v>8</v>
      </c>
      <c r="D564" s="972" t="s">
        <v>1021</v>
      </c>
      <c r="E564" s="303" t="s">
        <v>38</v>
      </c>
      <c r="F564" s="932" t="s">
        <v>228</v>
      </c>
      <c r="G564" s="932" t="s">
        <v>196</v>
      </c>
      <c r="H564" s="247"/>
      <c r="I564" s="916" t="s">
        <v>44</v>
      </c>
      <c r="J564" s="916" t="s">
        <v>44</v>
      </c>
      <c r="K564" s="916" t="s">
        <v>44</v>
      </c>
      <c r="L564" s="916" t="s">
        <v>44</v>
      </c>
      <c r="M564" s="916" t="s">
        <v>44</v>
      </c>
      <c r="N564" s="916" t="s">
        <v>44</v>
      </c>
      <c r="O564" s="1011">
        <v>300000000</v>
      </c>
      <c r="P564" s="916" t="s">
        <v>255</v>
      </c>
      <c r="Q564" s="918" t="s">
        <v>44</v>
      </c>
      <c r="R564" s="86"/>
      <c r="S564" s="74"/>
      <c r="T564" s="86"/>
    </row>
    <row r="565" spans="1:20" ht="15.75">
      <c r="A565" s="187"/>
      <c r="B565" s="187"/>
      <c r="C565" s="936"/>
      <c r="D565" s="945"/>
      <c r="E565" s="304" t="s">
        <v>41</v>
      </c>
      <c r="F565" s="924"/>
      <c r="G565" s="924"/>
      <c r="H565" s="248"/>
      <c r="I565" s="917"/>
      <c r="J565" s="917"/>
      <c r="K565" s="917"/>
      <c r="L565" s="917"/>
      <c r="M565" s="917"/>
      <c r="N565" s="917"/>
      <c r="O565" s="1005"/>
      <c r="P565" s="917"/>
      <c r="Q565" s="919"/>
      <c r="R565" s="87"/>
      <c r="S565" s="82"/>
      <c r="T565" s="87"/>
    </row>
    <row r="566" spans="1:20" s="65" customFormat="1" ht="15.75">
      <c r="A566" s="187"/>
      <c r="B566" s="187"/>
      <c r="C566" s="744"/>
      <c r="D566" s="747"/>
      <c r="E566" s="303"/>
      <c r="F566" s="742"/>
      <c r="G566" s="741"/>
      <c r="H566" s="740"/>
      <c r="I566" s="743"/>
      <c r="J566" s="737"/>
      <c r="K566" s="743"/>
      <c r="L566" s="737"/>
      <c r="M566" s="743"/>
      <c r="N566" s="737"/>
      <c r="O566" s="745"/>
      <c r="P566" s="737"/>
      <c r="Q566" s="743"/>
      <c r="R566" s="86"/>
      <c r="S566" s="74"/>
      <c r="T566" s="86"/>
    </row>
    <row r="567" spans="1:20" ht="15.75">
      <c r="A567" s="187">
        <v>3.3</v>
      </c>
      <c r="B567" s="187" t="s">
        <v>1059</v>
      </c>
      <c r="C567" s="943">
        <v>1</v>
      </c>
      <c r="D567" s="302" t="s">
        <v>839</v>
      </c>
      <c r="E567" s="260" t="s">
        <v>38</v>
      </c>
      <c r="F567" s="913" t="s">
        <v>57</v>
      </c>
      <c r="G567" s="260" t="s">
        <v>200</v>
      </c>
      <c r="H567" s="969" t="s">
        <v>44</v>
      </c>
      <c r="I567" s="918" t="s">
        <v>44</v>
      </c>
      <c r="J567" s="916" t="s">
        <v>44</v>
      </c>
      <c r="K567" s="918" t="s">
        <v>44</v>
      </c>
      <c r="L567" s="916" t="s">
        <v>44</v>
      </c>
      <c r="M567" s="918" t="s">
        <v>44</v>
      </c>
      <c r="N567" s="916" t="s">
        <v>44</v>
      </c>
      <c r="O567" s="973">
        <v>48000000</v>
      </c>
      <c r="P567" s="916" t="s">
        <v>308</v>
      </c>
      <c r="Q567" s="918" t="s">
        <v>44</v>
      </c>
      <c r="R567" s="86"/>
      <c r="S567" s="74"/>
      <c r="T567" s="86"/>
    </row>
    <row r="568" spans="1:20" ht="15.75">
      <c r="A568" s="183"/>
      <c r="B568" s="209" t="s">
        <v>1060</v>
      </c>
      <c r="C568" s="936"/>
      <c r="D568" s="298" t="s">
        <v>840</v>
      </c>
      <c r="E568" s="261" t="s">
        <v>41</v>
      </c>
      <c r="F568" s="915"/>
      <c r="G568" s="261" t="s">
        <v>201</v>
      </c>
      <c r="H568" s="970"/>
      <c r="I568" s="919"/>
      <c r="J568" s="917"/>
      <c r="K568" s="919"/>
      <c r="L568" s="917"/>
      <c r="M568" s="919"/>
      <c r="N568" s="917"/>
      <c r="O568" s="942"/>
      <c r="P568" s="917"/>
      <c r="Q568" s="919"/>
      <c r="R568" s="87"/>
      <c r="S568" s="82"/>
      <c r="T568" s="87"/>
    </row>
    <row r="569" spans="1:20" ht="15.75">
      <c r="A569" s="183"/>
      <c r="B569" s="264"/>
      <c r="C569" s="935">
        <v>2</v>
      </c>
      <c r="D569" s="297" t="s">
        <v>841</v>
      </c>
      <c r="E569" s="260" t="s">
        <v>38</v>
      </c>
      <c r="F569" s="913" t="s">
        <v>57</v>
      </c>
      <c r="G569" s="260" t="s">
        <v>200</v>
      </c>
      <c r="H569" s="95"/>
      <c r="I569" s="920" t="s">
        <v>44</v>
      </c>
      <c r="J569" s="260"/>
      <c r="K569" s="262"/>
      <c r="L569" s="260"/>
      <c r="M569" s="918" t="s">
        <v>44</v>
      </c>
      <c r="N569" s="260"/>
      <c r="O569" s="973">
        <v>24000000</v>
      </c>
      <c r="P569" s="916" t="s">
        <v>308</v>
      </c>
      <c r="Q569" s="918" t="s">
        <v>44</v>
      </c>
      <c r="R569" s="86"/>
      <c r="S569" s="74"/>
      <c r="T569" s="86"/>
    </row>
    <row r="570" spans="1:20" ht="15.75" thickBot="1">
      <c r="A570" s="154"/>
      <c r="B570" s="258"/>
      <c r="C570" s="936"/>
      <c r="D570" s="298" t="s">
        <v>840</v>
      </c>
      <c r="E570" s="261" t="s">
        <v>41</v>
      </c>
      <c r="F570" s="915"/>
      <c r="G570" s="261" t="s">
        <v>201</v>
      </c>
      <c r="H570" s="98"/>
      <c r="I570" s="919"/>
      <c r="J570" s="261"/>
      <c r="K570" s="261"/>
      <c r="L570" s="261"/>
      <c r="M570" s="919"/>
      <c r="N570" s="261"/>
      <c r="O570" s="942"/>
      <c r="P570" s="917"/>
      <c r="Q570" s="919"/>
      <c r="R570" s="87"/>
      <c r="S570" s="82"/>
      <c r="T570" s="87"/>
    </row>
    <row r="571" spans="1:20">
      <c r="A571" s="154"/>
      <c r="B571" s="269"/>
      <c r="C571" s="943">
        <v>3</v>
      </c>
      <c r="D571" s="944" t="s">
        <v>1022</v>
      </c>
      <c r="E571" s="271" t="s">
        <v>38</v>
      </c>
      <c r="F571" s="912" t="s">
        <v>57</v>
      </c>
      <c r="G571" s="267" t="s">
        <v>200</v>
      </c>
      <c r="H571" s="101"/>
      <c r="I571" s="923" t="s">
        <v>44</v>
      </c>
      <c r="J571" s="923"/>
      <c r="K571" s="260"/>
      <c r="L571" s="918" t="s">
        <v>44</v>
      </c>
      <c r="M571" s="272"/>
      <c r="N571" s="267"/>
      <c r="O571" s="941">
        <v>30000000</v>
      </c>
      <c r="P571" s="921" t="s">
        <v>308</v>
      </c>
      <c r="Q571" s="920" t="s">
        <v>44</v>
      </c>
      <c r="R571" s="88"/>
      <c r="S571" s="76"/>
      <c r="T571" s="88"/>
    </row>
    <row r="572" spans="1:20" ht="15.75" thickBot="1">
      <c r="A572" s="157"/>
      <c r="B572" s="158"/>
      <c r="C572" s="948"/>
      <c r="D572" s="974"/>
      <c r="E572" s="109" t="s">
        <v>41</v>
      </c>
      <c r="F572" s="981"/>
      <c r="G572" s="109" t="s">
        <v>201</v>
      </c>
      <c r="H572" s="130"/>
      <c r="I572" s="1000"/>
      <c r="J572" s="1000"/>
      <c r="K572" s="109"/>
      <c r="L572" s="988"/>
      <c r="M572" s="273"/>
      <c r="N572" s="109"/>
      <c r="O572" s="1010"/>
      <c r="P572" s="922"/>
      <c r="Q572" s="988"/>
      <c r="R572" s="91"/>
      <c r="S572" s="110"/>
      <c r="T572" s="91"/>
    </row>
    <row r="573" spans="1:20" s="65" customFormat="1">
      <c r="A573" s="155"/>
      <c r="B573" s="155"/>
      <c r="C573" s="763">
        <v>4</v>
      </c>
      <c r="D573" s="711" t="s">
        <v>1387</v>
      </c>
      <c r="E573" s="638" t="s">
        <v>38</v>
      </c>
      <c r="F573" s="753" t="s">
        <v>89</v>
      </c>
      <c r="G573" s="753" t="s">
        <v>1388</v>
      </c>
      <c r="H573" s="929" t="s">
        <v>44</v>
      </c>
      <c r="I573" s="929" t="s">
        <v>44</v>
      </c>
      <c r="J573" s="929" t="s">
        <v>44</v>
      </c>
      <c r="K573" s="929" t="s">
        <v>44</v>
      </c>
      <c r="L573" s="929" t="s">
        <v>44</v>
      </c>
      <c r="M573" s="929" t="s">
        <v>44</v>
      </c>
      <c r="N573" s="929" t="s">
        <v>44</v>
      </c>
      <c r="O573" s="1043">
        <v>60000000</v>
      </c>
      <c r="P573" s="929" t="s">
        <v>308</v>
      </c>
      <c r="Q573" s="752" t="s">
        <v>44</v>
      </c>
      <c r="R573" s="85"/>
      <c r="S573" s="73"/>
      <c r="T573" s="761"/>
    </row>
    <row r="574" spans="1:20" s="65" customFormat="1">
      <c r="A574" s="155"/>
      <c r="B574" s="155"/>
      <c r="C574" s="765"/>
      <c r="D574" s="750"/>
      <c r="E574" s="712" t="s">
        <v>41</v>
      </c>
      <c r="F574" s="739"/>
      <c r="G574" s="739"/>
      <c r="H574" s="909"/>
      <c r="I574" s="909"/>
      <c r="J574" s="909"/>
      <c r="K574" s="909"/>
      <c r="L574" s="909"/>
      <c r="M574" s="909"/>
      <c r="N574" s="909"/>
      <c r="O574" s="911"/>
      <c r="P574" s="909"/>
      <c r="Q574" s="733"/>
      <c r="R574" s="84"/>
      <c r="S574" s="72"/>
      <c r="T574" s="762"/>
    </row>
    <row r="575" spans="1:20" s="873" customFormat="1">
      <c r="A575" s="863"/>
      <c r="B575" s="863"/>
      <c r="C575" s="864">
        <v>5</v>
      </c>
      <c r="D575" s="865" t="s">
        <v>1389</v>
      </c>
      <c r="E575" s="866" t="s">
        <v>38</v>
      </c>
      <c r="F575" s="867" t="s">
        <v>224</v>
      </c>
      <c r="G575" s="867" t="s">
        <v>1390</v>
      </c>
      <c r="H575" s="867" t="s">
        <v>44</v>
      </c>
      <c r="I575" s="867" t="s">
        <v>44</v>
      </c>
      <c r="J575" s="868" t="s">
        <v>44</v>
      </c>
      <c r="K575" s="867" t="s">
        <v>44</v>
      </c>
      <c r="L575" s="867" t="s">
        <v>44</v>
      </c>
      <c r="M575" s="866" t="s">
        <v>44</v>
      </c>
      <c r="N575" s="867" t="s">
        <v>44</v>
      </c>
      <c r="O575" s="910">
        <v>90000000</v>
      </c>
      <c r="P575" s="908" t="s">
        <v>308</v>
      </c>
      <c r="Q575" s="869" t="s">
        <v>44</v>
      </c>
      <c r="R575" s="870"/>
      <c r="S575" s="871"/>
      <c r="T575" s="872"/>
    </row>
    <row r="576" spans="1:20" s="65" customFormat="1">
      <c r="A576" s="155"/>
      <c r="B576" s="155"/>
      <c r="C576" s="765"/>
      <c r="D576" s="750"/>
      <c r="E576" s="712" t="s">
        <v>41</v>
      </c>
      <c r="F576" s="739"/>
      <c r="G576" s="739"/>
      <c r="H576" s="739"/>
      <c r="I576" s="739"/>
      <c r="J576" s="758"/>
      <c r="K576" s="739"/>
      <c r="L576" s="739"/>
      <c r="M576" s="759"/>
      <c r="N576" s="739"/>
      <c r="O576" s="911"/>
      <c r="P576" s="909"/>
      <c r="Q576" s="733"/>
      <c r="R576" s="84"/>
      <c r="S576" s="72"/>
      <c r="T576" s="762"/>
    </row>
    <row r="577" spans="1:20" s="65" customFormat="1">
      <c r="A577" s="155"/>
      <c r="B577" s="155"/>
      <c r="C577" s="763">
        <v>6</v>
      </c>
      <c r="D577" s="711" t="s">
        <v>1391</v>
      </c>
      <c r="E577" s="638" t="s">
        <v>38</v>
      </c>
      <c r="F577" s="738"/>
      <c r="G577" s="752" t="s">
        <v>1392</v>
      </c>
      <c r="H577" s="738"/>
      <c r="I577" s="908" t="s">
        <v>44</v>
      </c>
      <c r="J577" s="908" t="s">
        <v>44</v>
      </c>
      <c r="K577" s="908" t="s">
        <v>44</v>
      </c>
      <c r="L577" s="908" t="s">
        <v>44</v>
      </c>
      <c r="M577" s="908" t="s">
        <v>44</v>
      </c>
      <c r="N577" s="908" t="s">
        <v>44</v>
      </c>
      <c r="O577" s="910">
        <v>60000000</v>
      </c>
      <c r="P577" s="908" t="s">
        <v>308</v>
      </c>
      <c r="Q577" s="752" t="s">
        <v>44</v>
      </c>
      <c r="R577" s="85"/>
      <c r="S577" s="73"/>
      <c r="T577" s="761"/>
    </row>
    <row r="578" spans="1:20" s="65" customFormat="1">
      <c r="A578" s="155"/>
      <c r="B578" s="155"/>
      <c r="C578" s="765"/>
      <c r="D578" s="750"/>
      <c r="E578" s="712" t="s">
        <v>41</v>
      </c>
      <c r="F578" s="739"/>
      <c r="G578" s="733"/>
      <c r="H578" s="739"/>
      <c r="I578" s="909"/>
      <c r="J578" s="909"/>
      <c r="K578" s="909"/>
      <c r="L578" s="909"/>
      <c r="M578" s="909"/>
      <c r="N578" s="909"/>
      <c r="O578" s="911"/>
      <c r="P578" s="909"/>
      <c r="Q578" s="733"/>
      <c r="R578" s="84"/>
      <c r="S578" s="72"/>
      <c r="T578" s="762"/>
    </row>
    <row r="579" spans="1:20" s="65" customFormat="1">
      <c r="A579" s="155"/>
      <c r="B579" s="155"/>
      <c r="C579" s="763">
        <v>7</v>
      </c>
      <c r="D579" s="711" t="s">
        <v>1393</v>
      </c>
      <c r="E579" s="638" t="s">
        <v>38</v>
      </c>
      <c r="F579" s="768" t="s">
        <v>1398</v>
      </c>
      <c r="G579" s="786" t="s">
        <v>1394</v>
      </c>
      <c r="H579" s="768" t="s">
        <v>44</v>
      </c>
      <c r="I579" s="786" t="s">
        <v>44</v>
      </c>
      <c r="J579" s="768" t="s">
        <v>44</v>
      </c>
      <c r="K579" s="786" t="s">
        <v>44</v>
      </c>
      <c r="L579" s="768" t="s">
        <v>44</v>
      </c>
      <c r="M579" s="786" t="s">
        <v>44</v>
      </c>
      <c r="N579" s="768" t="s">
        <v>44</v>
      </c>
      <c r="O579" s="782">
        <v>36000000</v>
      </c>
      <c r="P579" s="768" t="s">
        <v>308</v>
      </c>
      <c r="Q579" s="786" t="s">
        <v>44</v>
      </c>
      <c r="R579" s="85"/>
      <c r="S579" s="73"/>
      <c r="T579" s="761"/>
    </row>
    <row r="580" spans="1:20" s="65" customFormat="1" ht="15.75" thickBot="1">
      <c r="A580" s="155"/>
      <c r="B580" s="155"/>
      <c r="C580" s="765"/>
      <c r="D580" s="776"/>
      <c r="E580" s="712" t="s">
        <v>41</v>
      </c>
      <c r="F580" s="767"/>
      <c r="G580" s="771"/>
      <c r="H580" s="767"/>
      <c r="I580" s="797"/>
      <c r="J580" s="769"/>
      <c r="K580" s="797"/>
      <c r="L580" s="769"/>
      <c r="M580" s="797"/>
      <c r="N580" s="769"/>
      <c r="O580" s="783"/>
      <c r="P580" s="769"/>
      <c r="Q580" s="771"/>
      <c r="R580" s="84"/>
      <c r="S580" s="72"/>
      <c r="T580" s="762"/>
    </row>
    <row r="581" spans="1:20" ht="18.75" customHeight="1">
      <c r="A581" s="949">
        <v>4</v>
      </c>
      <c r="B581" s="957" t="s">
        <v>1340</v>
      </c>
      <c r="C581" s="963"/>
      <c r="D581" s="964"/>
      <c r="E581" s="794"/>
      <c r="F581" s="187"/>
      <c r="G581" s="794"/>
      <c r="H581" s="795"/>
      <c r="I581" s="796"/>
      <c r="J581" s="795"/>
      <c r="K581" s="796"/>
      <c r="L581" s="795"/>
      <c r="M581" s="796"/>
      <c r="N581" s="795"/>
      <c r="O581" s="796"/>
      <c r="P581" s="795"/>
      <c r="Q581" s="796"/>
      <c r="R581" s="795"/>
      <c r="S581" s="796"/>
      <c r="T581" s="795"/>
    </row>
    <row r="582" spans="1:20" ht="16.5" thickBot="1">
      <c r="A582" s="950"/>
      <c r="B582" s="960"/>
      <c r="C582" s="961"/>
      <c r="D582" s="962"/>
      <c r="E582" s="214"/>
      <c r="F582" s="189"/>
      <c r="G582" s="214"/>
      <c r="H582" s="190"/>
      <c r="I582" s="215"/>
      <c r="J582" s="190"/>
      <c r="K582" s="215"/>
      <c r="L582" s="190"/>
      <c r="M582" s="215"/>
      <c r="N582" s="190"/>
      <c r="O582" s="215"/>
      <c r="P582" s="190"/>
      <c r="Q582" s="215"/>
      <c r="R582" s="190"/>
      <c r="S582" s="215"/>
      <c r="T582" s="190"/>
    </row>
    <row r="583" spans="1:20" ht="15.75">
      <c r="A583" s="275">
        <v>4.0999999999999996</v>
      </c>
      <c r="B583" s="216" t="s">
        <v>559</v>
      </c>
      <c r="C583" s="977">
        <v>1</v>
      </c>
      <c r="D583" s="999" t="s">
        <v>842</v>
      </c>
      <c r="E583" s="271" t="s">
        <v>38</v>
      </c>
      <c r="F583" s="932" t="s">
        <v>198</v>
      </c>
      <c r="G583" s="913" t="s">
        <v>487</v>
      </c>
      <c r="H583" s="931" t="s">
        <v>44</v>
      </c>
      <c r="I583" s="913" t="s">
        <v>44</v>
      </c>
      <c r="J583" s="932" t="s">
        <v>44</v>
      </c>
      <c r="K583" s="913" t="s">
        <v>44</v>
      </c>
      <c r="L583" s="932" t="s">
        <v>44</v>
      </c>
      <c r="M583" s="913" t="s">
        <v>44</v>
      </c>
      <c r="N583" s="932" t="s">
        <v>44</v>
      </c>
      <c r="O583" s="973">
        <v>30000000</v>
      </c>
      <c r="P583" s="933" t="s">
        <v>308</v>
      </c>
      <c r="Q583" s="918" t="s">
        <v>44</v>
      </c>
      <c r="R583" s="86"/>
      <c r="S583" s="74"/>
      <c r="T583" s="86"/>
    </row>
    <row r="584" spans="1:20" ht="15.75">
      <c r="A584" s="188"/>
      <c r="B584" s="213" t="s">
        <v>1077</v>
      </c>
      <c r="C584" s="936"/>
      <c r="D584" s="938"/>
      <c r="E584" s="261" t="s">
        <v>41</v>
      </c>
      <c r="F584" s="924"/>
      <c r="G584" s="915"/>
      <c r="H584" s="924"/>
      <c r="I584" s="915"/>
      <c r="J584" s="924"/>
      <c r="K584" s="915"/>
      <c r="L584" s="924"/>
      <c r="M584" s="915"/>
      <c r="N584" s="924"/>
      <c r="O584" s="942"/>
      <c r="P584" s="917"/>
      <c r="Q584" s="919"/>
      <c r="R584" s="87"/>
      <c r="S584" s="82"/>
      <c r="T584" s="87"/>
    </row>
    <row r="585" spans="1:20" ht="15.75">
      <c r="A585" s="188"/>
      <c r="B585" s="213" t="s">
        <v>213</v>
      </c>
      <c r="C585" s="935">
        <v>2</v>
      </c>
      <c r="D585" s="937" t="s">
        <v>1023</v>
      </c>
      <c r="E585" s="260" t="s">
        <v>38</v>
      </c>
      <c r="F585" s="923" t="s">
        <v>198</v>
      </c>
      <c r="G585" s="912" t="s">
        <v>487</v>
      </c>
      <c r="H585" s="923" t="s">
        <v>44</v>
      </c>
      <c r="I585" s="913" t="s">
        <v>44</v>
      </c>
      <c r="J585" s="932" t="s">
        <v>44</v>
      </c>
      <c r="K585" s="913" t="s">
        <v>44</v>
      </c>
      <c r="L585" s="932" t="s">
        <v>44</v>
      </c>
      <c r="M585" s="913" t="s">
        <v>44</v>
      </c>
      <c r="N585" s="932" t="s">
        <v>44</v>
      </c>
      <c r="O585" s="941">
        <v>30000000</v>
      </c>
      <c r="P585" s="921" t="s">
        <v>308</v>
      </c>
      <c r="Q585" s="920" t="s">
        <v>44</v>
      </c>
      <c r="R585" s="1007"/>
      <c r="S585" s="1007"/>
      <c r="T585" s="1007"/>
    </row>
    <row r="586" spans="1:20" ht="15.75">
      <c r="A586" s="188"/>
      <c r="B586" s="183"/>
      <c r="C586" s="936"/>
      <c r="D586" s="938"/>
      <c r="E586" s="261" t="s">
        <v>41</v>
      </c>
      <c r="F586" s="924"/>
      <c r="G586" s="915"/>
      <c r="H586" s="924"/>
      <c r="I586" s="915"/>
      <c r="J586" s="924"/>
      <c r="K586" s="915"/>
      <c r="L586" s="924"/>
      <c r="M586" s="915"/>
      <c r="N586" s="924"/>
      <c r="O586" s="942"/>
      <c r="P586" s="917"/>
      <c r="Q586" s="919"/>
      <c r="R586" s="1008"/>
      <c r="S586" s="1008"/>
      <c r="T586" s="1008"/>
    </row>
    <row r="587" spans="1:20" ht="15.75">
      <c r="A587" s="188"/>
      <c r="B587" s="183"/>
      <c r="C587" s="935">
        <v>3</v>
      </c>
      <c r="D587" s="944" t="s">
        <v>1024</v>
      </c>
      <c r="E587" s="260" t="s">
        <v>38</v>
      </c>
      <c r="F587" s="923" t="s">
        <v>228</v>
      </c>
      <c r="G587" s="912" t="s">
        <v>487</v>
      </c>
      <c r="H587" s="932" t="s">
        <v>44</v>
      </c>
      <c r="I587" s="913" t="s">
        <v>44</v>
      </c>
      <c r="J587" s="932" t="s">
        <v>44</v>
      </c>
      <c r="K587" s="913" t="s">
        <v>44</v>
      </c>
      <c r="L587" s="932" t="s">
        <v>44</v>
      </c>
      <c r="M587" s="913" t="s">
        <v>44</v>
      </c>
      <c r="N587" s="932" t="s">
        <v>44</v>
      </c>
      <c r="O587" s="1012">
        <v>25000000</v>
      </c>
      <c r="P587" s="921" t="s">
        <v>308</v>
      </c>
      <c r="Q587" s="920" t="s">
        <v>44</v>
      </c>
      <c r="R587" s="270"/>
      <c r="S587" s="270"/>
      <c r="T587" s="270"/>
    </row>
    <row r="588" spans="1:20">
      <c r="A588" s="97"/>
      <c r="B588" s="154"/>
      <c r="C588" s="936"/>
      <c r="D588" s="945"/>
      <c r="E588" s="261" t="s">
        <v>41</v>
      </c>
      <c r="F588" s="924"/>
      <c r="G588" s="915"/>
      <c r="H588" s="924"/>
      <c r="I588" s="915"/>
      <c r="J588" s="924"/>
      <c r="K588" s="915"/>
      <c r="L588" s="924"/>
      <c r="M588" s="915"/>
      <c r="N588" s="924"/>
      <c r="O588" s="1005"/>
      <c r="P588" s="917"/>
      <c r="Q588" s="919"/>
      <c r="R588" s="270"/>
      <c r="S588" s="270"/>
      <c r="T588" s="270"/>
    </row>
    <row r="589" spans="1:20">
      <c r="A589" s="97"/>
      <c r="B589" s="154"/>
      <c r="C589" s="935">
        <v>4</v>
      </c>
      <c r="D589" s="937" t="s">
        <v>1025</v>
      </c>
      <c r="E589" s="260" t="s">
        <v>38</v>
      </c>
      <c r="F589" s="923" t="s">
        <v>219</v>
      </c>
      <c r="G589" s="923" t="s">
        <v>487</v>
      </c>
      <c r="H589" s="921" t="s">
        <v>44</v>
      </c>
      <c r="I589" s="921"/>
      <c r="J589" s="921"/>
      <c r="K589" s="921"/>
      <c r="L589" s="921"/>
      <c r="M589" s="921"/>
      <c r="N589" s="921"/>
      <c r="O589" s="1012">
        <v>21000000</v>
      </c>
      <c r="P589" s="921" t="s">
        <v>308</v>
      </c>
      <c r="Q589" s="920" t="s">
        <v>44</v>
      </c>
      <c r="R589" s="1007"/>
      <c r="S589" s="1007"/>
      <c r="T589" s="1007"/>
    </row>
    <row r="590" spans="1:20" ht="12" customHeight="1">
      <c r="A590" s="97"/>
      <c r="B590" s="154"/>
      <c r="C590" s="936"/>
      <c r="D590" s="938"/>
      <c r="E590" s="261" t="s">
        <v>41</v>
      </c>
      <c r="F590" s="924"/>
      <c r="G590" s="924"/>
      <c r="H590" s="917"/>
      <c r="I590" s="917"/>
      <c r="J590" s="917"/>
      <c r="K590" s="917"/>
      <c r="L590" s="917"/>
      <c r="M590" s="917"/>
      <c r="N590" s="917"/>
      <c r="O590" s="1005"/>
      <c r="P590" s="917"/>
      <c r="Q590" s="919"/>
      <c r="R590" s="1008"/>
      <c r="S590" s="1008"/>
      <c r="T590" s="1008"/>
    </row>
    <row r="591" spans="1:20">
      <c r="A591" s="97"/>
      <c r="B591" s="156"/>
      <c r="C591" s="935">
        <v>5</v>
      </c>
      <c r="D591" s="937" t="s">
        <v>1026</v>
      </c>
      <c r="E591" s="260" t="s">
        <v>38</v>
      </c>
      <c r="F591" s="923" t="s">
        <v>219</v>
      </c>
      <c r="G591" s="923" t="s">
        <v>487</v>
      </c>
      <c r="H591" s="921" t="s">
        <v>44</v>
      </c>
      <c r="I591" s="921"/>
      <c r="J591" s="921"/>
      <c r="K591" s="921"/>
      <c r="L591" s="921"/>
      <c r="M591" s="921"/>
      <c r="N591" s="921"/>
      <c r="O591" s="1012">
        <v>50000000</v>
      </c>
      <c r="P591" s="921" t="s">
        <v>308</v>
      </c>
      <c r="Q591" s="920" t="s">
        <v>44</v>
      </c>
      <c r="R591" s="1007"/>
      <c r="S591" s="1007"/>
      <c r="T591" s="1007"/>
    </row>
    <row r="592" spans="1:20">
      <c r="A592" s="97"/>
      <c r="B592" s="156"/>
      <c r="C592" s="936"/>
      <c r="D592" s="938"/>
      <c r="E592" s="261" t="s">
        <v>41</v>
      </c>
      <c r="F592" s="924"/>
      <c r="G592" s="924"/>
      <c r="H592" s="917"/>
      <c r="I592" s="917"/>
      <c r="J592" s="917"/>
      <c r="K592" s="917"/>
      <c r="L592" s="917"/>
      <c r="M592" s="917"/>
      <c r="N592" s="917"/>
      <c r="O592" s="1005"/>
      <c r="P592" s="917"/>
      <c r="Q592" s="919"/>
      <c r="R592" s="1008"/>
      <c r="S592" s="1008"/>
      <c r="T592" s="1008"/>
    </row>
    <row r="593" spans="1:20">
      <c r="A593" s="97"/>
      <c r="B593" s="156"/>
      <c r="C593" s="935">
        <v>6</v>
      </c>
      <c r="D593" s="937" t="s">
        <v>1027</v>
      </c>
      <c r="E593" s="267" t="s">
        <v>38</v>
      </c>
      <c r="F593" s="923" t="s">
        <v>1028</v>
      </c>
      <c r="G593" s="913" t="s">
        <v>487</v>
      </c>
      <c r="H593" s="932"/>
      <c r="I593" s="932" t="s">
        <v>44</v>
      </c>
      <c r="J593" s="932" t="s">
        <v>44</v>
      </c>
      <c r="K593" s="932"/>
      <c r="L593" s="932"/>
      <c r="M593" s="262"/>
      <c r="N593" s="260"/>
      <c r="O593" s="973">
        <v>20000000</v>
      </c>
      <c r="P593" s="916" t="s">
        <v>308</v>
      </c>
      <c r="Q593" s="918" t="s">
        <v>44</v>
      </c>
      <c r="R593" s="1002"/>
      <c r="S593" s="1002"/>
      <c r="T593" s="1002"/>
    </row>
    <row r="594" spans="1:20" ht="14.25" customHeight="1">
      <c r="A594" s="97"/>
      <c r="B594" s="154"/>
      <c r="C594" s="936"/>
      <c r="D594" s="938"/>
      <c r="E594" s="261" t="s">
        <v>41</v>
      </c>
      <c r="F594" s="924"/>
      <c r="G594" s="915"/>
      <c r="H594" s="924"/>
      <c r="I594" s="924"/>
      <c r="J594" s="924"/>
      <c r="K594" s="924"/>
      <c r="L594" s="924"/>
      <c r="M594" s="142"/>
      <c r="N594" s="140"/>
      <c r="O594" s="942"/>
      <c r="P594" s="917"/>
      <c r="Q594" s="919"/>
      <c r="R594" s="1002"/>
      <c r="S594" s="1002"/>
      <c r="T594" s="1002"/>
    </row>
    <row r="595" spans="1:20" s="65" customFormat="1" ht="14.25" customHeight="1">
      <c r="A595" s="97"/>
      <c r="B595" s="154"/>
      <c r="C595" s="552"/>
      <c r="D595" s="574"/>
      <c r="E595" s="561"/>
      <c r="F595" s="531"/>
      <c r="G595" s="549"/>
      <c r="H595" s="531"/>
      <c r="I595" s="549"/>
      <c r="J595" s="531"/>
      <c r="K595" s="531"/>
      <c r="L595" s="531"/>
      <c r="M595" s="569"/>
      <c r="N595" s="581"/>
      <c r="O595" s="558"/>
      <c r="P595" s="536"/>
      <c r="Q595" s="551"/>
      <c r="R595" s="571"/>
      <c r="S595" s="571"/>
      <c r="T595" s="571"/>
    </row>
    <row r="596" spans="1:20">
      <c r="A596" s="97"/>
      <c r="B596" s="154"/>
      <c r="C596" s="935">
        <v>7</v>
      </c>
      <c r="D596" s="994" t="s">
        <v>1029</v>
      </c>
      <c r="E596" s="267" t="s">
        <v>38</v>
      </c>
      <c r="F596" s="921" t="s">
        <v>206</v>
      </c>
      <c r="G596" s="912" t="s">
        <v>487</v>
      </c>
      <c r="H596" s="921"/>
      <c r="I596" s="141"/>
      <c r="J596" s="921" t="s">
        <v>44</v>
      </c>
      <c r="K596" s="921" t="s">
        <v>44</v>
      </c>
      <c r="L596" s="139"/>
      <c r="M596" s="141"/>
      <c r="N596" s="139"/>
      <c r="O596" s="1020">
        <v>20000000</v>
      </c>
      <c r="P596" s="921" t="s">
        <v>308</v>
      </c>
      <c r="Q596" s="920" t="s">
        <v>44</v>
      </c>
      <c r="R596" s="1007"/>
      <c r="S596" s="1007"/>
      <c r="T596" s="1007"/>
    </row>
    <row r="597" spans="1:20" ht="12.75" customHeight="1">
      <c r="A597" s="97"/>
      <c r="B597" s="156"/>
      <c r="C597" s="936"/>
      <c r="D597" s="992"/>
      <c r="E597" s="261" t="s">
        <v>41</v>
      </c>
      <c r="F597" s="917"/>
      <c r="G597" s="915"/>
      <c r="H597" s="917"/>
      <c r="I597" s="142"/>
      <c r="J597" s="917"/>
      <c r="K597" s="917"/>
      <c r="L597" s="140"/>
      <c r="M597" s="142"/>
      <c r="N597" s="140"/>
      <c r="O597" s="1021"/>
      <c r="P597" s="917"/>
      <c r="Q597" s="919"/>
      <c r="R597" s="1008"/>
      <c r="S597" s="1008"/>
      <c r="T597" s="1008"/>
    </row>
    <row r="598" spans="1:20">
      <c r="A598" s="97"/>
      <c r="B598" s="156"/>
      <c r="C598" s="935">
        <v>8</v>
      </c>
      <c r="D598" s="994" t="s">
        <v>1030</v>
      </c>
      <c r="E598" s="260" t="s">
        <v>38</v>
      </c>
      <c r="F598" s="916" t="s">
        <v>206</v>
      </c>
      <c r="G598" s="913" t="s">
        <v>487</v>
      </c>
      <c r="H598" s="916"/>
      <c r="I598" s="268"/>
      <c r="J598" s="138"/>
      <c r="K598" s="916" t="s">
        <v>44</v>
      </c>
      <c r="L598" s="916" t="s">
        <v>44</v>
      </c>
      <c r="M598" s="268"/>
      <c r="N598" s="138"/>
      <c r="O598" s="1017">
        <v>10000000</v>
      </c>
      <c r="P598" s="916" t="s">
        <v>308</v>
      </c>
      <c r="Q598" s="918" t="s">
        <v>44</v>
      </c>
      <c r="R598" s="1002"/>
      <c r="S598" s="1002"/>
      <c r="T598" s="1002"/>
    </row>
    <row r="599" spans="1:20" ht="15.75" thickBot="1">
      <c r="A599" s="118"/>
      <c r="B599" s="157"/>
      <c r="C599" s="948"/>
      <c r="D599" s="995"/>
      <c r="E599" s="109" t="s">
        <v>41</v>
      </c>
      <c r="F599" s="922"/>
      <c r="G599" s="981"/>
      <c r="H599" s="922"/>
      <c r="I599" s="294"/>
      <c r="J599" s="278"/>
      <c r="K599" s="922"/>
      <c r="L599" s="922"/>
      <c r="M599" s="294"/>
      <c r="N599" s="278"/>
      <c r="O599" s="1016"/>
      <c r="P599" s="922"/>
      <c r="Q599" s="988"/>
      <c r="R599" s="1003"/>
      <c r="S599" s="1003"/>
      <c r="T599" s="1003"/>
    </row>
    <row r="600" spans="1:20">
      <c r="A600" s="131"/>
      <c r="B600" s="159"/>
      <c r="C600" s="977">
        <v>9</v>
      </c>
      <c r="D600" s="998" t="s">
        <v>1031</v>
      </c>
      <c r="E600" s="843" t="s">
        <v>38</v>
      </c>
      <c r="F600" s="933" t="s">
        <v>206</v>
      </c>
      <c r="G600" s="914" t="s">
        <v>487</v>
      </c>
      <c r="H600" s="933"/>
      <c r="I600" s="58"/>
      <c r="J600" s="933" t="s">
        <v>44</v>
      </c>
      <c r="K600" s="933" t="s">
        <v>44</v>
      </c>
      <c r="L600" s="57"/>
      <c r="M600" s="58"/>
      <c r="N600" s="57"/>
      <c r="O600" s="1015">
        <v>40000000</v>
      </c>
      <c r="P600" s="933" t="s">
        <v>308</v>
      </c>
      <c r="Q600" s="934" t="s">
        <v>44</v>
      </c>
      <c r="R600" s="1006"/>
      <c r="S600" s="1006"/>
      <c r="T600" s="1006"/>
    </row>
    <row r="601" spans="1:20" ht="15.75" thickBot="1">
      <c r="A601" s="118"/>
      <c r="B601" s="157"/>
      <c r="C601" s="948"/>
      <c r="D601" s="995"/>
      <c r="E601" s="849" t="s">
        <v>41</v>
      </c>
      <c r="F601" s="922"/>
      <c r="G601" s="981"/>
      <c r="H601" s="922"/>
      <c r="I601" s="294"/>
      <c r="J601" s="922"/>
      <c r="K601" s="922"/>
      <c r="L601" s="278"/>
      <c r="M601" s="294"/>
      <c r="N601" s="278"/>
      <c r="O601" s="1016"/>
      <c r="P601" s="922"/>
      <c r="Q601" s="988"/>
      <c r="R601" s="1003"/>
      <c r="S601" s="1003"/>
      <c r="T601" s="1003"/>
    </row>
    <row r="602" spans="1:20">
      <c r="A602" s="97"/>
      <c r="B602" s="154"/>
      <c r="C602" s="943">
        <v>10</v>
      </c>
      <c r="D602" s="978" t="s">
        <v>1032</v>
      </c>
      <c r="E602" s="850" t="s">
        <v>38</v>
      </c>
      <c r="F602" s="916" t="s">
        <v>63</v>
      </c>
      <c r="G602" s="918" t="s">
        <v>242</v>
      </c>
      <c r="H602" s="916" t="s">
        <v>44</v>
      </c>
      <c r="I602" s="916" t="s">
        <v>44</v>
      </c>
      <c r="J602" s="916" t="s">
        <v>44</v>
      </c>
      <c r="K602" s="916" t="s">
        <v>44</v>
      </c>
      <c r="L602" s="916" t="s">
        <v>44</v>
      </c>
      <c r="M602" s="916" t="s">
        <v>44</v>
      </c>
      <c r="N602" s="916" t="s">
        <v>44</v>
      </c>
      <c r="O602" s="1017">
        <v>450000000</v>
      </c>
      <c r="P602" s="916" t="s">
        <v>308</v>
      </c>
      <c r="Q602" s="918" t="s">
        <v>44</v>
      </c>
      <c r="R602" s="1002"/>
      <c r="S602" s="1002"/>
      <c r="T602" s="1002"/>
    </row>
    <row r="603" spans="1:20">
      <c r="A603" s="97"/>
      <c r="B603" s="154"/>
      <c r="C603" s="936"/>
      <c r="D603" s="938"/>
      <c r="E603" s="140" t="s">
        <v>41</v>
      </c>
      <c r="F603" s="917"/>
      <c r="G603" s="919"/>
      <c r="H603" s="917"/>
      <c r="I603" s="917"/>
      <c r="J603" s="917"/>
      <c r="K603" s="917"/>
      <c r="L603" s="917"/>
      <c r="M603" s="917"/>
      <c r="N603" s="917"/>
      <c r="O603" s="1021"/>
      <c r="P603" s="917"/>
      <c r="Q603" s="919"/>
      <c r="R603" s="1008"/>
      <c r="S603" s="1008"/>
      <c r="T603" s="1008"/>
    </row>
    <row r="604" spans="1:20">
      <c r="A604" s="97"/>
      <c r="B604" s="154"/>
      <c r="C604" s="935">
        <v>11</v>
      </c>
      <c r="D604" s="990" t="s">
        <v>1347</v>
      </c>
      <c r="E604" s="267" t="s">
        <v>518</v>
      </c>
      <c r="F604" s="923" t="s">
        <v>600</v>
      </c>
      <c r="G604" s="251" t="s">
        <v>217</v>
      </c>
      <c r="H604" s="267"/>
      <c r="I604" s="921" t="s">
        <v>44</v>
      </c>
      <c r="J604" s="921" t="s">
        <v>44</v>
      </c>
      <c r="K604" s="921" t="s">
        <v>44</v>
      </c>
      <c r="L604" s="921" t="s">
        <v>44</v>
      </c>
      <c r="M604" s="272"/>
      <c r="N604" s="267"/>
      <c r="O604" s="941">
        <v>80000000</v>
      </c>
      <c r="P604" s="923" t="s">
        <v>308</v>
      </c>
      <c r="Q604" s="920" t="s">
        <v>44</v>
      </c>
      <c r="R604" s="88"/>
      <c r="S604" s="76"/>
      <c r="T604" s="88"/>
    </row>
    <row r="605" spans="1:20">
      <c r="A605" s="97"/>
      <c r="B605" s="156"/>
      <c r="C605" s="936"/>
      <c r="D605" s="938"/>
      <c r="E605" s="261" t="s">
        <v>41</v>
      </c>
      <c r="F605" s="924"/>
      <c r="G605" s="252" t="s">
        <v>218</v>
      </c>
      <c r="H605" s="261"/>
      <c r="I605" s="917"/>
      <c r="J605" s="917"/>
      <c r="K605" s="917"/>
      <c r="L605" s="917"/>
      <c r="M605" s="263"/>
      <c r="N605" s="261"/>
      <c r="O605" s="942"/>
      <c r="P605" s="924"/>
      <c r="Q605" s="919"/>
      <c r="R605" s="87"/>
      <c r="S605" s="82"/>
      <c r="T605" s="87"/>
    </row>
    <row r="606" spans="1:20">
      <c r="A606" s="97"/>
      <c r="B606" s="156"/>
      <c r="C606" s="935">
        <v>12</v>
      </c>
      <c r="D606" s="990" t="s">
        <v>1348</v>
      </c>
      <c r="E606" s="260" t="s">
        <v>38</v>
      </c>
      <c r="F606" s="932" t="s">
        <v>601</v>
      </c>
      <c r="G606" s="257" t="s">
        <v>557</v>
      </c>
      <c r="H606" s="260"/>
      <c r="I606" s="262"/>
      <c r="J606" s="921" t="s">
        <v>44</v>
      </c>
      <c r="K606" s="921" t="s">
        <v>44</v>
      </c>
      <c r="L606" s="921" t="s">
        <v>44</v>
      </c>
      <c r="M606" s="921" t="s">
        <v>44</v>
      </c>
      <c r="N606" s="267"/>
      <c r="O606" s="973">
        <v>80000000</v>
      </c>
      <c r="P606" s="932" t="s">
        <v>308</v>
      </c>
      <c r="Q606" s="918" t="s">
        <v>44</v>
      </c>
      <c r="R606" s="86"/>
      <c r="S606" s="74"/>
      <c r="T606" s="86"/>
    </row>
    <row r="607" spans="1:20">
      <c r="A607" s="97"/>
      <c r="B607" s="156"/>
      <c r="C607" s="936"/>
      <c r="D607" s="938"/>
      <c r="E607" s="261" t="s">
        <v>41</v>
      </c>
      <c r="F607" s="924"/>
      <c r="G607" s="252" t="s">
        <v>218</v>
      </c>
      <c r="H607" s="261"/>
      <c r="I607" s="263"/>
      <c r="J607" s="917"/>
      <c r="K607" s="917"/>
      <c r="L607" s="917"/>
      <c r="M607" s="917"/>
      <c r="N607" s="261"/>
      <c r="O607" s="942"/>
      <c r="P607" s="924"/>
      <c r="Q607" s="919"/>
      <c r="R607" s="87"/>
      <c r="S607" s="82"/>
      <c r="T607" s="87"/>
    </row>
    <row r="608" spans="1:20">
      <c r="A608" s="97"/>
      <c r="B608" s="156"/>
      <c r="C608" s="935">
        <v>13</v>
      </c>
      <c r="D608" s="937" t="s">
        <v>1034</v>
      </c>
      <c r="E608" s="267" t="s">
        <v>518</v>
      </c>
      <c r="F608" s="923" t="s">
        <v>601</v>
      </c>
      <c r="G608" s="251" t="s">
        <v>217</v>
      </c>
      <c r="H608" s="267"/>
      <c r="I608" s="923" t="s">
        <v>44</v>
      </c>
      <c r="J608" s="923"/>
      <c r="K608" s="923" t="s">
        <v>44</v>
      </c>
      <c r="L608" s="923"/>
      <c r="M608" s="923" t="s">
        <v>44</v>
      </c>
      <c r="N608" s="923"/>
      <c r="O608" s="1012">
        <v>12000000</v>
      </c>
      <c r="P608" s="923" t="s">
        <v>308</v>
      </c>
      <c r="Q608" s="920" t="s">
        <v>44</v>
      </c>
      <c r="R608" s="88"/>
      <c r="S608" s="76"/>
      <c r="T608" s="88"/>
    </row>
    <row r="609" spans="1:20">
      <c r="A609" s="96"/>
      <c r="B609" s="156"/>
      <c r="C609" s="936"/>
      <c r="D609" s="938"/>
      <c r="E609" s="261" t="s">
        <v>41</v>
      </c>
      <c r="F609" s="924"/>
      <c r="G609" s="252" t="s">
        <v>558</v>
      </c>
      <c r="H609" s="261"/>
      <c r="I609" s="924"/>
      <c r="J609" s="917"/>
      <c r="K609" s="917"/>
      <c r="L609" s="917"/>
      <c r="M609" s="917"/>
      <c r="N609" s="917"/>
      <c r="O609" s="1005"/>
      <c r="P609" s="924"/>
      <c r="Q609" s="919"/>
      <c r="R609" s="87"/>
      <c r="S609" s="82"/>
      <c r="T609" s="87"/>
    </row>
    <row r="610" spans="1:20" s="65" customFormat="1">
      <c r="A610" s="96"/>
      <c r="B610" s="156"/>
      <c r="C610" s="744"/>
      <c r="D610" s="755"/>
      <c r="E610" s="748"/>
      <c r="F610" s="741"/>
      <c r="G610" s="742"/>
      <c r="H610" s="748"/>
      <c r="I610" s="742"/>
      <c r="J610" s="737"/>
      <c r="K610" s="737"/>
      <c r="L610" s="737"/>
      <c r="M610" s="743"/>
      <c r="N610" s="737"/>
      <c r="O610" s="745"/>
      <c r="P610" s="741"/>
      <c r="Q610" s="743"/>
      <c r="R610" s="86"/>
      <c r="S610" s="74"/>
      <c r="T610" s="86"/>
    </row>
    <row r="611" spans="1:20">
      <c r="A611" s="96"/>
      <c r="B611" s="156"/>
      <c r="C611" s="943">
        <v>14</v>
      </c>
      <c r="D611" s="978" t="s">
        <v>843</v>
      </c>
      <c r="E611" s="260" t="s">
        <v>518</v>
      </c>
      <c r="F611" s="932" t="s">
        <v>600</v>
      </c>
      <c r="G611" s="257" t="s">
        <v>217</v>
      </c>
      <c r="H611" s="260"/>
      <c r="I611" s="262"/>
      <c r="J611" s="932" t="s">
        <v>44</v>
      </c>
      <c r="K611" s="932"/>
      <c r="L611" s="932" t="s">
        <v>44</v>
      </c>
      <c r="M611" s="262"/>
      <c r="N611" s="260"/>
      <c r="O611" s="973">
        <v>20000000</v>
      </c>
      <c r="P611" s="932" t="s">
        <v>308</v>
      </c>
      <c r="Q611" s="918" t="s">
        <v>44</v>
      </c>
      <c r="R611" s="86"/>
      <c r="S611" s="74"/>
      <c r="T611" s="86"/>
    </row>
    <row r="612" spans="1:20">
      <c r="A612" s="97"/>
      <c r="B612" s="156"/>
      <c r="C612" s="936"/>
      <c r="D612" s="938"/>
      <c r="E612" s="261" t="s">
        <v>41</v>
      </c>
      <c r="F612" s="924"/>
      <c r="G612" s="252" t="s">
        <v>558</v>
      </c>
      <c r="H612" s="261"/>
      <c r="I612" s="263"/>
      <c r="J612" s="924"/>
      <c r="K612" s="917"/>
      <c r="L612" s="917"/>
      <c r="M612" s="263"/>
      <c r="N612" s="261"/>
      <c r="O612" s="942"/>
      <c r="P612" s="924"/>
      <c r="Q612" s="919"/>
      <c r="R612" s="87"/>
      <c r="S612" s="82"/>
      <c r="T612" s="87"/>
    </row>
    <row r="613" spans="1:20">
      <c r="A613" s="97"/>
      <c r="B613" s="154"/>
      <c r="C613" s="935">
        <v>15</v>
      </c>
      <c r="D613" s="937" t="s">
        <v>844</v>
      </c>
      <c r="E613" s="267" t="s">
        <v>518</v>
      </c>
      <c r="F613" s="923" t="s">
        <v>600</v>
      </c>
      <c r="G613" s="912" t="s">
        <v>559</v>
      </c>
      <c r="H613" s="267"/>
      <c r="I613" s="272"/>
      <c r="J613" s="923" t="s">
        <v>44</v>
      </c>
      <c r="K613" s="923" t="s">
        <v>44</v>
      </c>
      <c r="L613" s="267"/>
      <c r="M613" s="272"/>
      <c r="N613" s="267"/>
      <c r="O613" s="941">
        <v>8000000</v>
      </c>
      <c r="P613" s="921" t="s">
        <v>308</v>
      </c>
      <c r="Q613" s="920" t="s">
        <v>44</v>
      </c>
      <c r="R613" s="88"/>
      <c r="S613" s="76"/>
      <c r="T613" s="88"/>
    </row>
    <row r="614" spans="1:20">
      <c r="A614" s="97"/>
      <c r="B614" s="154"/>
      <c r="C614" s="936"/>
      <c r="D614" s="938"/>
      <c r="E614" s="261" t="s">
        <v>41</v>
      </c>
      <c r="F614" s="924"/>
      <c r="G614" s="915"/>
      <c r="H614" s="261"/>
      <c r="I614" s="263"/>
      <c r="J614" s="924"/>
      <c r="K614" s="917"/>
      <c r="L614" s="261"/>
      <c r="M614" s="263"/>
      <c r="N614" s="261"/>
      <c r="O614" s="942"/>
      <c r="P614" s="917"/>
      <c r="Q614" s="919"/>
      <c r="R614" s="87"/>
      <c r="S614" s="82"/>
      <c r="T614" s="87"/>
    </row>
    <row r="615" spans="1:20">
      <c r="A615" s="97"/>
      <c r="B615" s="156"/>
      <c r="C615" s="935">
        <v>16</v>
      </c>
      <c r="D615" s="937" t="s">
        <v>1225</v>
      </c>
      <c r="E615" s="267" t="s">
        <v>518</v>
      </c>
      <c r="F615" s="923" t="s">
        <v>1035</v>
      </c>
      <c r="G615" s="912" t="s">
        <v>559</v>
      </c>
      <c r="H615" s="267"/>
      <c r="I615" s="272"/>
      <c r="J615" s="267"/>
      <c r="K615" s="923" t="s">
        <v>44</v>
      </c>
      <c r="L615" s="923" t="s">
        <v>44</v>
      </c>
      <c r="M615" s="923" t="s">
        <v>44</v>
      </c>
      <c r="N615" s="267"/>
      <c r="O615" s="941">
        <v>45000000</v>
      </c>
      <c r="P615" s="923" t="s">
        <v>308</v>
      </c>
      <c r="Q615" s="920" t="s">
        <v>44</v>
      </c>
      <c r="R615" s="88"/>
      <c r="S615" s="76"/>
      <c r="T615" s="88"/>
    </row>
    <row r="616" spans="1:20">
      <c r="A616" s="97"/>
      <c r="B616" s="156"/>
      <c r="C616" s="936"/>
      <c r="D616" s="938"/>
      <c r="E616" s="261" t="s">
        <v>41</v>
      </c>
      <c r="F616" s="924"/>
      <c r="G616" s="915"/>
      <c r="H616" s="261"/>
      <c r="I616" s="263"/>
      <c r="J616" s="261"/>
      <c r="K616" s="924"/>
      <c r="L616" s="917"/>
      <c r="M616" s="917"/>
      <c r="N616" s="261"/>
      <c r="O616" s="942"/>
      <c r="P616" s="924"/>
      <c r="Q616" s="919"/>
      <c r="R616" s="87"/>
      <c r="S616" s="82"/>
      <c r="T616" s="87"/>
    </row>
    <row r="617" spans="1:20">
      <c r="A617" s="97"/>
      <c r="B617" s="156"/>
      <c r="C617" s="935">
        <v>17</v>
      </c>
      <c r="D617" s="937" t="s">
        <v>845</v>
      </c>
      <c r="E617" s="267" t="s">
        <v>518</v>
      </c>
      <c r="F617" s="923" t="s">
        <v>1036</v>
      </c>
      <c r="G617" s="912" t="s">
        <v>559</v>
      </c>
      <c r="H617" s="267"/>
      <c r="I617" s="272"/>
      <c r="J617" s="267"/>
      <c r="K617" s="923" t="s">
        <v>44</v>
      </c>
      <c r="L617" s="923" t="s">
        <v>44</v>
      </c>
      <c r="M617" s="923" t="s">
        <v>44</v>
      </c>
      <c r="N617" s="267"/>
      <c r="O617" s="941">
        <v>45000000</v>
      </c>
      <c r="P617" s="932" t="s">
        <v>308</v>
      </c>
      <c r="Q617" s="918" t="s">
        <v>44</v>
      </c>
      <c r="R617" s="88"/>
      <c r="S617" s="76"/>
      <c r="T617" s="88"/>
    </row>
    <row r="618" spans="1:20">
      <c r="A618" s="97"/>
      <c r="B618" s="156"/>
      <c r="C618" s="936"/>
      <c r="D618" s="938"/>
      <c r="E618" s="261" t="s">
        <v>41</v>
      </c>
      <c r="F618" s="924"/>
      <c r="G618" s="915"/>
      <c r="H618" s="261"/>
      <c r="I618" s="263"/>
      <c r="J618" s="261"/>
      <c r="K618" s="924"/>
      <c r="L618" s="917"/>
      <c r="M618" s="917"/>
      <c r="N618" s="261"/>
      <c r="O618" s="942"/>
      <c r="P618" s="924"/>
      <c r="Q618" s="919"/>
      <c r="R618" s="87"/>
      <c r="S618" s="82"/>
      <c r="T618" s="87"/>
    </row>
    <row r="619" spans="1:20" s="65" customFormat="1">
      <c r="A619" s="97"/>
      <c r="B619" s="156"/>
      <c r="C619" s="935">
        <v>18</v>
      </c>
      <c r="D619" s="944" t="s">
        <v>1323</v>
      </c>
      <c r="E619" s="609" t="s">
        <v>518</v>
      </c>
      <c r="F619" s="923" t="s">
        <v>1324</v>
      </c>
      <c r="G619" s="912" t="s">
        <v>559</v>
      </c>
      <c r="H619" s="609"/>
      <c r="I619" s="599"/>
      <c r="J619" s="923" t="s">
        <v>44</v>
      </c>
      <c r="K619" s="595"/>
      <c r="L619" s="590"/>
      <c r="M619" s="595"/>
      <c r="N619" s="609"/>
      <c r="O619" s="1012">
        <v>20000000</v>
      </c>
      <c r="P619" s="932" t="s">
        <v>308</v>
      </c>
      <c r="Q619" s="913" t="s">
        <v>44</v>
      </c>
      <c r="R619" s="86"/>
      <c r="S619" s="74"/>
      <c r="T619" s="86"/>
    </row>
    <row r="620" spans="1:20" s="65" customFormat="1">
      <c r="A620" s="97"/>
      <c r="B620" s="156"/>
      <c r="C620" s="936"/>
      <c r="D620" s="945"/>
      <c r="E620" s="604" t="s">
        <v>41</v>
      </c>
      <c r="F620" s="924"/>
      <c r="G620" s="915"/>
      <c r="H620" s="604"/>
      <c r="I620" s="600"/>
      <c r="J620" s="924"/>
      <c r="K620" s="596"/>
      <c r="L620" s="589"/>
      <c r="M620" s="596"/>
      <c r="N620" s="604"/>
      <c r="O620" s="1005"/>
      <c r="P620" s="924"/>
      <c r="Q620" s="915"/>
      <c r="R620" s="86"/>
      <c r="S620" s="74"/>
      <c r="T620" s="86"/>
    </row>
    <row r="621" spans="1:20">
      <c r="A621" s="97"/>
      <c r="B621" s="154"/>
      <c r="C621" s="935">
        <v>19</v>
      </c>
      <c r="D621" s="317" t="s">
        <v>1037</v>
      </c>
      <c r="E621" s="260" t="s">
        <v>38</v>
      </c>
      <c r="F621" s="932" t="s">
        <v>219</v>
      </c>
      <c r="G621" s="932" t="s">
        <v>559</v>
      </c>
      <c r="H621" s="916"/>
      <c r="I621" s="918" t="s">
        <v>44</v>
      </c>
      <c r="J621" s="916" t="s">
        <v>44</v>
      </c>
      <c r="K621" s="918" t="s">
        <v>44</v>
      </c>
      <c r="L621" s="916" t="s">
        <v>44</v>
      </c>
      <c r="M621" s="918" t="s">
        <v>44</v>
      </c>
      <c r="N621" s="916" t="s">
        <v>44</v>
      </c>
      <c r="O621" s="1011">
        <v>48000000</v>
      </c>
      <c r="P621" s="916" t="s">
        <v>308</v>
      </c>
      <c r="Q621" s="920" t="s">
        <v>44</v>
      </c>
      <c r="R621" s="88"/>
      <c r="S621" s="76"/>
      <c r="T621" s="88"/>
    </row>
    <row r="622" spans="1:20">
      <c r="A622" s="97"/>
      <c r="B622" s="154"/>
      <c r="C622" s="936"/>
      <c r="D622" s="59" t="s">
        <v>1038</v>
      </c>
      <c r="E622" s="261" t="s">
        <v>41</v>
      </c>
      <c r="F622" s="924"/>
      <c r="G622" s="924"/>
      <c r="H622" s="917"/>
      <c r="I622" s="919"/>
      <c r="J622" s="917"/>
      <c r="K622" s="919"/>
      <c r="L622" s="917"/>
      <c r="M622" s="919"/>
      <c r="N622" s="917"/>
      <c r="O622" s="1005"/>
      <c r="P622" s="917"/>
      <c r="Q622" s="919"/>
      <c r="R622" s="87"/>
      <c r="S622" s="82"/>
      <c r="T622" s="87"/>
    </row>
    <row r="623" spans="1:20">
      <c r="A623" s="97"/>
      <c r="B623" s="156"/>
      <c r="C623" s="935">
        <v>20</v>
      </c>
      <c r="D623" s="937" t="s">
        <v>846</v>
      </c>
      <c r="E623" s="267" t="s">
        <v>38</v>
      </c>
      <c r="F623" s="921" t="s">
        <v>219</v>
      </c>
      <c r="G623" s="912" t="s">
        <v>487</v>
      </c>
      <c r="H623" s="921"/>
      <c r="I623" s="921" t="s">
        <v>44</v>
      </c>
      <c r="J623" s="139"/>
      <c r="K623" s="141"/>
      <c r="L623" s="921" t="s">
        <v>44</v>
      </c>
      <c r="M623" s="141"/>
      <c r="N623" s="139"/>
      <c r="O623" s="1020">
        <v>8000000</v>
      </c>
      <c r="P623" s="921" t="s">
        <v>308</v>
      </c>
      <c r="Q623" s="920" t="s">
        <v>44</v>
      </c>
      <c r="R623" s="88"/>
      <c r="S623" s="76"/>
      <c r="T623" s="88"/>
    </row>
    <row r="624" spans="1:20">
      <c r="A624" s="96"/>
      <c r="B624" s="156"/>
      <c r="C624" s="936"/>
      <c r="D624" s="938"/>
      <c r="E624" s="261" t="s">
        <v>41</v>
      </c>
      <c r="F624" s="917"/>
      <c r="G624" s="915"/>
      <c r="H624" s="917"/>
      <c r="I624" s="917"/>
      <c r="J624" s="140"/>
      <c r="K624" s="142"/>
      <c r="L624" s="917"/>
      <c r="M624" s="142"/>
      <c r="N624" s="140"/>
      <c r="O624" s="1021"/>
      <c r="P624" s="917"/>
      <c r="Q624" s="919"/>
      <c r="R624" s="87"/>
      <c r="S624" s="82"/>
      <c r="T624" s="87"/>
    </row>
    <row r="625" spans="1:20" s="65" customFormat="1">
      <c r="A625" s="96"/>
      <c r="B625" s="156"/>
      <c r="C625" s="935">
        <v>21</v>
      </c>
      <c r="D625" s="1195" t="s">
        <v>1401</v>
      </c>
      <c r="E625" s="303" t="s">
        <v>38</v>
      </c>
      <c r="F625" s="932" t="s">
        <v>601</v>
      </c>
      <c r="G625" s="932" t="s">
        <v>487</v>
      </c>
      <c r="H625" s="95"/>
      <c r="I625" s="918" t="s">
        <v>44</v>
      </c>
      <c r="J625" s="916" t="s">
        <v>44</v>
      </c>
      <c r="K625" s="918" t="s">
        <v>44</v>
      </c>
      <c r="L625" s="916" t="s">
        <v>44</v>
      </c>
      <c r="M625" s="918" t="s">
        <v>44</v>
      </c>
      <c r="N625" s="916" t="s">
        <v>44</v>
      </c>
      <c r="O625" s="1011">
        <v>30000000</v>
      </c>
      <c r="P625" s="916" t="s">
        <v>308</v>
      </c>
      <c r="Q625" s="916" t="s">
        <v>44</v>
      </c>
      <c r="R625" s="86"/>
      <c r="S625" s="74"/>
      <c r="T625" s="86"/>
    </row>
    <row r="626" spans="1:20" s="65" customFormat="1">
      <c r="A626" s="97"/>
      <c r="B626" s="156"/>
      <c r="C626" s="936"/>
      <c r="D626" s="945"/>
      <c r="E626" s="304" t="s">
        <v>41</v>
      </c>
      <c r="F626" s="924"/>
      <c r="G626" s="924"/>
      <c r="H626" s="98"/>
      <c r="I626" s="919"/>
      <c r="J626" s="917"/>
      <c r="K626" s="919"/>
      <c r="L626" s="917"/>
      <c r="M626" s="919"/>
      <c r="N626" s="917"/>
      <c r="O626" s="1005"/>
      <c r="P626" s="917"/>
      <c r="Q626" s="917"/>
      <c r="R626" s="87"/>
      <c r="S626" s="82"/>
      <c r="T626" s="87"/>
    </row>
    <row r="627" spans="1:20" s="65" customFormat="1">
      <c r="A627" s="96"/>
      <c r="B627" s="156"/>
      <c r="C627" s="935">
        <v>22</v>
      </c>
      <c r="D627" s="978" t="s">
        <v>1112</v>
      </c>
      <c r="E627" s="303" t="s">
        <v>38</v>
      </c>
      <c r="F627" s="932" t="s">
        <v>1044</v>
      </c>
      <c r="G627" s="932" t="s">
        <v>221</v>
      </c>
      <c r="H627" s="95"/>
      <c r="I627" s="918" t="s">
        <v>44</v>
      </c>
      <c r="J627" s="916" t="s">
        <v>44</v>
      </c>
      <c r="K627" s="918" t="s">
        <v>44</v>
      </c>
      <c r="L627" s="916" t="s">
        <v>44</v>
      </c>
      <c r="M627" s="918" t="s">
        <v>44</v>
      </c>
      <c r="N627" s="916" t="s">
        <v>44</v>
      </c>
      <c r="O627" s="1011">
        <v>70000000</v>
      </c>
      <c r="P627" s="916" t="s">
        <v>308</v>
      </c>
      <c r="Q627" s="916" t="s">
        <v>44</v>
      </c>
      <c r="R627" s="86"/>
      <c r="S627" s="74"/>
      <c r="T627" s="86"/>
    </row>
    <row r="628" spans="1:20" s="65" customFormat="1" ht="14.25" customHeight="1">
      <c r="A628" s="97"/>
      <c r="B628" s="156"/>
      <c r="C628" s="936"/>
      <c r="D628" s="938"/>
      <c r="E628" s="304" t="s">
        <v>41</v>
      </c>
      <c r="F628" s="924"/>
      <c r="G628" s="924"/>
      <c r="H628" s="98"/>
      <c r="I628" s="919"/>
      <c r="J628" s="917"/>
      <c r="K628" s="919"/>
      <c r="L628" s="917"/>
      <c r="M628" s="919"/>
      <c r="N628" s="917"/>
      <c r="O628" s="1005"/>
      <c r="P628" s="917"/>
      <c r="Q628" s="917"/>
      <c r="R628" s="87"/>
      <c r="S628" s="82"/>
      <c r="T628" s="87"/>
    </row>
    <row r="629" spans="1:20" s="65" customFormat="1">
      <c r="A629" s="97"/>
      <c r="B629" s="156"/>
      <c r="C629" s="935">
        <v>23</v>
      </c>
      <c r="D629" s="937" t="s">
        <v>1087</v>
      </c>
      <c r="E629" s="267" t="s">
        <v>518</v>
      </c>
      <c r="F629" s="923" t="s">
        <v>1036</v>
      </c>
      <c r="G629" s="912" t="s">
        <v>559</v>
      </c>
      <c r="H629" s="267"/>
      <c r="I629" s="272"/>
      <c r="J629" s="267"/>
      <c r="K629" s="923" t="s">
        <v>44</v>
      </c>
      <c r="L629" s="923" t="s">
        <v>44</v>
      </c>
      <c r="M629" s="923" t="s">
        <v>44</v>
      </c>
      <c r="N629" s="267"/>
      <c r="O629" s="941">
        <v>45000000</v>
      </c>
      <c r="P629" s="932" t="s">
        <v>308</v>
      </c>
      <c r="Q629" s="918" t="s">
        <v>44</v>
      </c>
      <c r="R629" s="88"/>
      <c r="S629" s="76"/>
      <c r="T629" s="88"/>
    </row>
    <row r="630" spans="1:20" s="65" customFormat="1" ht="12" customHeight="1">
      <c r="A630" s="97"/>
      <c r="B630" s="156"/>
      <c r="C630" s="936"/>
      <c r="D630" s="938"/>
      <c r="E630" s="261" t="s">
        <v>41</v>
      </c>
      <c r="F630" s="924"/>
      <c r="G630" s="915"/>
      <c r="H630" s="261"/>
      <c r="I630" s="263"/>
      <c r="J630" s="261"/>
      <c r="K630" s="924"/>
      <c r="L630" s="917"/>
      <c r="M630" s="917"/>
      <c r="N630" s="261"/>
      <c r="O630" s="942"/>
      <c r="P630" s="924"/>
      <c r="Q630" s="919"/>
      <c r="R630" s="87"/>
      <c r="S630" s="82"/>
      <c r="T630" s="87"/>
    </row>
    <row r="631" spans="1:20" s="65" customFormat="1" ht="12" customHeight="1">
      <c r="A631" s="97"/>
      <c r="B631" s="156"/>
      <c r="C631" s="935">
        <v>24</v>
      </c>
      <c r="D631" s="944" t="s">
        <v>1223</v>
      </c>
      <c r="E631" s="267" t="s">
        <v>518</v>
      </c>
      <c r="F631" s="923" t="s">
        <v>1036</v>
      </c>
      <c r="G631" s="912" t="s">
        <v>559</v>
      </c>
      <c r="H631" s="267"/>
      <c r="I631" s="923" t="s">
        <v>44</v>
      </c>
      <c r="J631" s="267"/>
      <c r="K631" s="923" t="s">
        <v>44</v>
      </c>
      <c r="L631" s="923" t="s">
        <v>44</v>
      </c>
      <c r="M631" s="923" t="s">
        <v>44</v>
      </c>
      <c r="N631" s="267"/>
      <c r="O631" s="941">
        <v>45000000</v>
      </c>
      <c r="P631" s="932" t="s">
        <v>308</v>
      </c>
      <c r="Q631" s="913" t="s">
        <v>44</v>
      </c>
      <c r="R631" s="86"/>
      <c r="S631" s="74"/>
      <c r="T631" s="86"/>
    </row>
    <row r="632" spans="1:20" s="65" customFormat="1" ht="12" customHeight="1">
      <c r="A632" s="97"/>
      <c r="B632" s="156"/>
      <c r="C632" s="936"/>
      <c r="D632" s="945"/>
      <c r="E632" s="261" t="s">
        <v>41</v>
      </c>
      <c r="F632" s="924"/>
      <c r="G632" s="915"/>
      <c r="H632" s="261"/>
      <c r="I632" s="924"/>
      <c r="J632" s="261"/>
      <c r="K632" s="924"/>
      <c r="L632" s="924"/>
      <c r="M632" s="924"/>
      <c r="N632" s="261"/>
      <c r="O632" s="942"/>
      <c r="P632" s="924"/>
      <c r="Q632" s="915"/>
      <c r="R632" s="86"/>
      <c r="S632" s="74"/>
      <c r="T632" s="86"/>
    </row>
    <row r="633" spans="1:20" s="65" customFormat="1" ht="12" customHeight="1">
      <c r="A633" s="97"/>
      <c r="B633" s="156"/>
      <c r="C633" s="935">
        <v>25</v>
      </c>
      <c r="D633" s="944" t="s">
        <v>1237</v>
      </c>
      <c r="E633" s="267" t="s">
        <v>518</v>
      </c>
      <c r="F633" s="923" t="s">
        <v>1253</v>
      </c>
      <c r="G633" s="912" t="s">
        <v>559</v>
      </c>
      <c r="H633" s="260"/>
      <c r="I633" s="923" t="s">
        <v>44</v>
      </c>
      <c r="J633" s="260"/>
      <c r="K633" s="257"/>
      <c r="L633" s="256"/>
      <c r="M633" s="257"/>
      <c r="N633" s="260"/>
      <c r="O633" s="307"/>
      <c r="P633" s="256"/>
      <c r="Q633" s="257"/>
      <c r="R633" s="86"/>
      <c r="S633" s="74"/>
      <c r="T633" s="86"/>
    </row>
    <row r="634" spans="1:20" s="65" customFormat="1" ht="12" customHeight="1">
      <c r="A634" s="97"/>
      <c r="B634" s="156"/>
      <c r="C634" s="936"/>
      <c r="D634" s="945"/>
      <c r="E634" s="261" t="s">
        <v>41</v>
      </c>
      <c r="F634" s="924"/>
      <c r="G634" s="915"/>
      <c r="H634" s="261"/>
      <c r="I634" s="924"/>
      <c r="J634" s="261"/>
      <c r="K634" s="252"/>
      <c r="L634" s="244"/>
      <c r="M634" s="252"/>
      <c r="N634" s="261"/>
      <c r="O634" s="308"/>
      <c r="P634" s="244"/>
      <c r="Q634" s="252"/>
      <c r="R634" s="87"/>
      <c r="S634" s="82"/>
      <c r="T634" s="87"/>
    </row>
    <row r="635" spans="1:20" s="65" customFormat="1" ht="12" customHeight="1">
      <c r="A635" s="97"/>
      <c r="B635" s="156"/>
      <c r="C635" s="935">
        <v>26</v>
      </c>
      <c r="D635" s="944" t="s">
        <v>1247</v>
      </c>
      <c r="E635" s="267" t="s">
        <v>518</v>
      </c>
      <c r="F635" s="923" t="s">
        <v>1248</v>
      </c>
      <c r="G635" s="912" t="s">
        <v>559</v>
      </c>
      <c r="H635" s="267"/>
      <c r="I635" s="272"/>
      <c r="J635" s="923" t="s">
        <v>44</v>
      </c>
      <c r="K635" s="251"/>
      <c r="L635" s="243"/>
      <c r="M635" s="251"/>
      <c r="N635" s="267"/>
      <c r="O635" s="318"/>
      <c r="P635" s="243"/>
      <c r="Q635" s="251"/>
      <c r="R635" s="88"/>
      <c r="S635" s="76"/>
      <c r="T635" s="88"/>
    </row>
    <row r="636" spans="1:20" s="65" customFormat="1" ht="12" customHeight="1">
      <c r="A636" s="97"/>
      <c r="B636" s="156"/>
      <c r="C636" s="936"/>
      <c r="D636" s="945"/>
      <c r="E636" s="261" t="s">
        <v>41</v>
      </c>
      <c r="F636" s="924"/>
      <c r="G636" s="915"/>
      <c r="H636" s="261"/>
      <c r="I636" s="263"/>
      <c r="J636" s="924"/>
      <c r="K636" s="252"/>
      <c r="L636" s="244"/>
      <c r="M636" s="252"/>
      <c r="N636" s="261"/>
      <c r="O636" s="308"/>
      <c r="P636" s="244"/>
      <c r="Q636" s="252"/>
      <c r="R636" s="87"/>
      <c r="S636" s="82"/>
      <c r="T636" s="87"/>
    </row>
    <row r="637" spans="1:20" s="65" customFormat="1" ht="12" customHeight="1">
      <c r="A637" s="188"/>
      <c r="B637" s="187"/>
      <c r="C637" s="935">
        <v>27</v>
      </c>
      <c r="D637" s="944" t="s">
        <v>1279</v>
      </c>
      <c r="E637" s="267" t="s">
        <v>518</v>
      </c>
      <c r="F637" s="923" t="s">
        <v>1248</v>
      </c>
      <c r="G637" s="923" t="s">
        <v>559</v>
      </c>
      <c r="H637" s="921" t="s">
        <v>44</v>
      </c>
      <c r="I637" s="920" t="s">
        <v>44</v>
      </c>
      <c r="J637" s="921" t="s">
        <v>44</v>
      </c>
      <c r="K637" s="920" t="s">
        <v>44</v>
      </c>
      <c r="L637" s="921" t="s">
        <v>44</v>
      </c>
      <c r="M637" s="920" t="s">
        <v>44</v>
      </c>
      <c r="N637" s="921" t="s">
        <v>44</v>
      </c>
      <c r="O637" s="1012">
        <v>41760000</v>
      </c>
      <c r="P637" s="916" t="s">
        <v>308</v>
      </c>
      <c r="Q637" s="916" t="s">
        <v>44</v>
      </c>
      <c r="R637" s="86"/>
      <c r="S637" s="74"/>
      <c r="T637" s="86"/>
    </row>
    <row r="638" spans="1:20" s="65" customFormat="1" ht="12" customHeight="1">
      <c r="A638" s="188"/>
      <c r="B638" s="187"/>
      <c r="C638" s="936"/>
      <c r="D638" s="945"/>
      <c r="E638" s="261" t="s">
        <v>41</v>
      </c>
      <c r="F638" s="924"/>
      <c r="G638" s="924"/>
      <c r="H638" s="917"/>
      <c r="I638" s="919"/>
      <c r="J638" s="917"/>
      <c r="K638" s="919"/>
      <c r="L638" s="917"/>
      <c r="M638" s="919"/>
      <c r="N638" s="917"/>
      <c r="O638" s="1005"/>
      <c r="P638" s="917"/>
      <c r="Q638" s="917"/>
      <c r="R638" s="87"/>
      <c r="S638" s="82"/>
      <c r="T638" s="87"/>
    </row>
    <row r="639" spans="1:20" ht="15.75">
      <c r="A639" s="275">
        <v>4.2</v>
      </c>
      <c r="B639" s="213" t="s">
        <v>609</v>
      </c>
      <c r="C639" s="935">
        <v>1</v>
      </c>
      <c r="D639" s="76" t="s">
        <v>847</v>
      </c>
      <c r="E639" s="267" t="s">
        <v>38</v>
      </c>
      <c r="F639" s="921" t="s">
        <v>652</v>
      </c>
      <c r="G639" s="920" t="s">
        <v>489</v>
      </c>
      <c r="H639" s="921" t="s">
        <v>44</v>
      </c>
      <c r="I639" s="920" t="s">
        <v>44</v>
      </c>
      <c r="J639" s="921" t="s">
        <v>44</v>
      </c>
      <c r="K639" s="920" t="s">
        <v>44</v>
      </c>
      <c r="L639" s="921" t="s">
        <v>44</v>
      </c>
      <c r="M639" s="920" t="s">
        <v>44</v>
      </c>
      <c r="N639" s="921" t="s">
        <v>44</v>
      </c>
      <c r="O639" s="1020">
        <v>60000000</v>
      </c>
      <c r="P639" s="921" t="s">
        <v>309</v>
      </c>
      <c r="Q639" s="920" t="s">
        <v>44</v>
      </c>
      <c r="R639" s="85"/>
      <c r="S639" s="100"/>
      <c r="T639" s="103"/>
    </row>
    <row r="640" spans="1:20" ht="15.75">
      <c r="A640" s="188"/>
      <c r="B640" s="213" t="s">
        <v>610</v>
      </c>
      <c r="C640" s="936"/>
      <c r="D640" s="82" t="s">
        <v>848</v>
      </c>
      <c r="E640" s="261" t="s">
        <v>41</v>
      </c>
      <c r="F640" s="917"/>
      <c r="G640" s="919"/>
      <c r="H640" s="917"/>
      <c r="I640" s="919"/>
      <c r="J640" s="917"/>
      <c r="K640" s="919"/>
      <c r="L640" s="917"/>
      <c r="M640" s="919"/>
      <c r="N640" s="917"/>
      <c r="O640" s="1021"/>
      <c r="P640" s="917"/>
      <c r="Q640" s="919"/>
      <c r="R640" s="84"/>
      <c r="S640" s="99"/>
      <c r="T640" s="102"/>
    </row>
    <row r="641" spans="1:20" ht="15.75">
      <c r="A641" s="180"/>
      <c r="B641" s="187"/>
      <c r="C641" s="943">
        <v>2</v>
      </c>
      <c r="D641" s="978" t="s">
        <v>849</v>
      </c>
      <c r="E641" s="260" t="s">
        <v>38</v>
      </c>
      <c r="F641" s="916" t="s">
        <v>228</v>
      </c>
      <c r="G641" s="245" t="s">
        <v>229</v>
      </c>
      <c r="H641" s="918" t="s">
        <v>44</v>
      </c>
      <c r="I641" s="916" t="s">
        <v>44</v>
      </c>
      <c r="J641" s="918" t="s">
        <v>44</v>
      </c>
      <c r="K641" s="916" t="s">
        <v>44</v>
      </c>
      <c r="L641" s="918" t="s">
        <v>44</v>
      </c>
      <c r="M641" s="916" t="s">
        <v>44</v>
      </c>
      <c r="N641" s="916" t="s">
        <v>44</v>
      </c>
      <c r="O641" s="1022">
        <v>30000000</v>
      </c>
      <c r="P641" s="916" t="s">
        <v>308</v>
      </c>
      <c r="Q641" s="916" t="s">
        <v>44</v>
      </c>
      <c r="R641" s="86"/>
      <c r="S641" s="74"/>
      <c r="T641" s="86"/>
    </row>
    <row r="642" spans="1:20" ht="9.75" customHeight="1">
      <c r="A642" s="97"/>
      <c r="B642" s="154"/>
      <c r="C642" s="936"/>
      <c r="D642" s="938"/>
      <c r="E642" s="261" t="s">
        <v>41</v>
      </c>
      <c r="F642" s="917"/>
      <c r="G642" s="246"/>
      <c r="H642" s="919"/>
      <c r="I642" s="917"/>
      <c r="J642" s="919"/>
      <c r="K642" s="917"/>
      <c r="L642" s="919"/>
      <c r="M642" s="917"/>
      <c r="N642" s="917"/>
      <c r="O642" s="911"/>
      <c r="P642" s="917"/>
      <c r="Q642" s="917"/>
      <c r="R642" s="87"/>
      <c r="S642" s="82"/>
      <c r="T642" s="87"/>
    </row>
    <row r="643" spans="1:20">
      <c r="A643" s="97"/>
      <c r="B643" s="154"/>
      <c r="C643" s="935">
        <v>3</v>
      </c>
      <c r="D643" s="937" t="s">
        <v>850</v>
      </c>
      <c r="E643" s="260" t="s">
        <v>38</v>
      </c>
      <c r="F643" s="921" t="s">
        <v>89</v>
      </c>
      <c r="G643" s="920" t="s">
        <v>230</v>
      </c>
      <c r="H643" s="921" t="s">
        <v>44</v>
      </c>
      <c r="I643" s="920" t="s">
        <v>44</v>
      </c>
      <c r="J643" s="921" t="s">
        <v>44</v>
      </c>
      <c r="K643" s="920" t="s">
        <v>44</v>
      </c>
      <c r="L643" s="921" t="s">
        <v>44</v>
      </c>
      <c r="M643" s="920" t="s">
        <v>44</v>
      </c>
      <c r="N643" s="921" t="s">
        <v>44</v>
      </c>
      <c r="O643" s="1020">
        <v>18000000</v>
      </c>
      <c r="P643" s="921" t="s">
        <v>308</v>
      </c>
      <c r="Q643" s="920" t="s">
        <v>44</v>
      </c>
      <c r="R643" s="88"/>
      <c r="S643" s="76"/>
      <c r="T643" s="88"/>
    </row>
    <row r="644" spans="1:20" ht="11.25" customHeight="1">
      <c r="A644" s="97"/>
      <c r="B644" s="154"/>
      <c r="C644" s="936"/>
      <c r="D644" s="938"/>
      <c r="E644" s="261" t="s">
        <v>41</v>
      </c>
      <c r="F644" s="917"/>
      <c r="G644" s="919"/>
      <c r="H644" s="917"/>
      <c r="I644" s="919"/>
      <c r="J644" s="917"/>
      <c r="K644" s="919"/>
      <c r="L644" s="917"/>
      <c r="M644" s="919"/>
      <c r="N644" s="917"/>
      <c r="O644" s="1021"/>
      <c r="P644" s="916"/>
      <c r="Q644" s="918"/>
      <c r="R644" s="87"/>
      <c r="S644" s="82"/>
      <c r="T644" s="87"/>
    </row>
    <row r="645" spans="1:20" s="65" customFormat="1" ht="11.25" customHeight="1">
      <c r="A645" s="97"/>
      <c r="B645" s="154"/>
      <c r="C645" s="552"/>
      <c r="D645" s="574"/>
      <c r="E645" s="561"/>
      <c r="F645" s="536"/>
      <c r="G645" s="551"/>
      <c r="H645" s="536"/>
      <c r="I645" s="551"/>
      <c r="J645" s="536"/>
      <c r="K645" s="551"/>
      <c r="L645" s="536"/>
      <c r="M645" s="551"/>
      <c r="N645" s="536"/>
      <c r="O645" s="572"/>
      <c r="P645" s="536"/>
      <c r="Q645" s="551"/>
      <c r="R645" s="86"/>
      <c r="S645" s="74"/>
      <c r="T645" s="86"/>
    </row>
    <row r="646" spans="1:20">
      <c r="A646" s="97"/>
      <c r="B646" s="154"/>
      <c r="C646" s="935">
        <v>4</v>
      </c>
      <c r="D646" s="937" t="s">
        <v>851</v>
      </c>
      <c r="E646" s="260" t="s">
        <v>38</v>
      </c>
      <c r="F646" s="921" t="s">
        <v>220</v>
      </c>
      <c r="G646" s="141" t="s">
        <v>491</v>
      </c>
      <c r="H646" s="921" t="s">
        <v>44</v>
      </c>
      <c r="I646" s="920" t="s">
        <v>44</v>
      </c>
      <c r="J646" s="921" t="s">
        <v>44</v>
      </c>
      <c r="K646" s="920" t="s">
        <v>44</v>
      </c>
      <c r="L646" s="921" t="s">
        <v>44</v>
      </c>
      <c r="M646" s="920" t="s">
        <v>44</v>
      </c>
      <c r="N646" s="921" t="s">
        <v>44</v>
      </c>
      <c r="O646" s="1020">
        <v>114000000</v>
      </c>
      <c r="P646" s="921" t="s">
        <v>308</v>
      </c>
      <c r="Q646" s="920" t="s">
        <v>44</v>
      </c>
      <c r="R646" s="88"/>
      <c r="S646" s="76"/>
      <c r="T646" s="88"/>
    </row>
    <row r="647" spans="1:20">
      <c r="A647" s="97"/>
      <c r="B647" s="154"/>
      <c r="C647" s="936"/>
      <c r="D647" s="938"/>
      <c r="E647" s="261" t="s">
        <v>41</v>
      </c>
      <c r="F647" s="917"/>
      <c r="G647" s="142" t="s">
        <v>492</v>
      </c>
      <c r="H647" s="917"/>
      <c r="I647" s="919"/>
      <c r="J647" s="917"/>
      <c r="K647" s="919"/>
      <c r="L647" s="917"/>
      <c r="M647" s="919"/>
      <c r="N647" s="917"/>
      <c r="O647" s="1021"/>
      <c r="P647" s="917"/>
      <c r="Q647" s="919"/>
      <c r="R647" s="87"/>
      <c r="S647" s="82"/>
      <c r="T647" s="87"/>
    </row>
    <row r="648" spans="1:20">
      <c r="A648" s="97"/>
      <c r="B648" s="154"/>
      <c r="C648" s="935">
        <v>5</v>
      </c>
      <c r="D648" s="994" t="s">
        <v>852</v>
      </c>
      <c r="E648" s="830" t="s">
        <v>38</v>
      </c>
      <c r="F648" s="921" t="s">
        <v>89</v>
      </c>
      <c r="G648" s="920" t="s">
        <v>653</v>
      </c>
      <c r="H648" s="921" t="s">
        <v>44</v>
      </c>
      <c r="I648" s="920" t="s">
        <v>44</v>
      </c>
      <c r="J648" s="921" t="s">
        <v>44</v>
      </c>
      <c r="K648" s="920" t="s">
        <v>44</v>
      </c>
      <c r="L648" s="921" t="s">
        <v>44</v>
      </c>
      <c r="M648" s="920" t="s">
        <v>44</v>
      </c>
      <c r="N648" s="921" t="s">
        <v>44</v>
      </c>
      <c r="O648" s="1020">
        <v>240000000</v>
      </c>
      <c r="P648" s="921" t="s">
        <v>308</v>
      </c>
      <c r="Q648" s="920" t="s">
        <v>44</v>
      </c>
      <c r="R648" s="88"/>
      <c r="S648" s="76"/>
      <c r="T648" s="88"/>
    </row>
    <row r="649" spans="1:20" ht="12" customHeight="1" thickBot="1">
      <c r="A649" s="118"/>
      <c r="B649" s="157"/>
      <c r="C649" s="948"/>
      <c r="D649" s="995"/>
      <c r="E649" s="849" t="s">
        <v>41</v>
      </c>
      <c r="F649" s="922"/>
      <c r="G649" s="988"/>
      <c r="H649" s="922"/>
      <c r="I649" s="988"/>
      <c r="J649" s="922"/>
      <c r="K649" s="988"/>
      <c r="L649" s="922"/>
      <c r="M649" s="988"/>
      <c r="N649" s="922"/>
      <c r="O649" s="1016"/>
      <c r="P649" s="922"/>
      <c r="Q649" s="988"/>
      <c r="R649" s="91"/>
      <c r="S649" s="110"/>
      <c r="T649" s="91"/>
    </row>
    <row r="650" spans="1:20">
      <c r="A650" s="97"/>
      <c r="B650" s="154"/>
      <c r="C650" s="943">
        <v>6</v>
      </c>
      <c r="D650" s="991" t="s">
        <v>853</v>
      </c>
      <c r="E650" s="260" t="s">
        <v>38</v>
      </c>
      <c r="F650" s="916" t="s">
        <v>89</v>
      </c>
      <c r="G650" s="918" t="s">
        <v>230</v>
      </c>
      <c r="H650" s="916" t="s">
        <v>44</v>
      </c>
      <c r="I650" s="918" t="s">
        <v>44</v>
      </c>
      <c r="J650" s="916" t="s">
        <v>44</v>
      </c>
      <c r="K650" s="918" t="s">
        <v>44</v>
      </c>
      <c r="L650" s="916" t="s">
        <v>44</v>
      </c>
      <c r="M650" s="918" t="s">
        <v>44</v>
      </c>
      <c r="N650" s="916" t="s">
        <v>44</v>
      </c>
      <c r="O650" s="1017">
        <v>300000000</v>
      </c>
      <c r="P650" s="916" t="s">
        <v>308</v>
      </c>
      <c r="Q650" s="918" t="s">
        <v>44</v>
      </c>
      <c r="R650" s="86"/>
      <c r="S650" s="74"/>
      <c r="T650" s="86"/>
    </row>
    <row r="651" spans="1:20">
      <c r="A651" s="97"/>
      <c r="B651" s="154"/>
      <c r="C651" s="936"/>
      <c r="D651" s="992"/>
      <c r="E651" s="261" t="s">
        <v>41</v>
      </c>
      <c r="F651" s="917"/>
      <c r="G651" s="919"/>
      <c r="H651" s="917"/>
      <c r="I651" s="919"/>
      <c r="J651" s="917"/>
      <c r="K651" s="919"/>
      <c r="L651" s="917"/>
      <c r="M651" s="919"/>
      <c r="N651" s="917"/>
      <c r="O651" s="1021"/>
      <c r="P651" s="916"/>
      <c r="Q651" s="918"/>
      <c r="R651" s="87"/>
      <c r="S651" s="82"/>
      <c r="T651" s="87"/>
    </row>
    <row r="652" spans="1:20">
      <c r="A652" s="97"/>
      <c r="B652" s="154"/>
      <c r="C652" s="935">
        <v>7</v>
      </c>
      <c r="D652" s="937" t="s">
        <v>854</v>
      </c>
      <c r="E652" s="260" t="s">
        <v>38</v>
      </c>
      <c r="F652" s="921" t="s">
        <v>220</v>
      </c>
      <c r="G652" s="141" t="s">
        <v>491</v>
      </c>
      <c r="H652" s="921"/>
      <c r="I652" s="920" t="s">
        <v>44</v>
      </c>
      <c r="J652" s="921" t="s">
        <v>44</v>
      </c>
      <c r="K652" s="920" t="s">
        <v>44</v>
      </c>
      <c r="L652" s="921" t="s">
        <v>44</v>
      </c>
      <c r="M652" s="920" t="s">
        <v>44</v>
      </c>
      <c r="N652" s="921" t="s">
        <v>44</v>
      </c>
      <c r="O652" s="1020">
        <v>120000000</v>
      </c>
      <c r="P652" s="921" t="s">
        <v>308</v>
      </c>
      <c r="Q652" s="920" t="s">
        <v>44</v>
      </c>
      <c r="R652" s="88"/>
      <c r="S652" s="76"/>
      <c r="T652" s="88"/>
    </row>
    <row r="653" spans="1:20" ht="14.25" customHeight="1">
      <c r="A653" s="97"/>
      <c r="B653" s="154"/>
      <c r="C653" s="936"/>
      <c r="D653" s="938"/>
      <c r="E653" s="261" t="s">
        <v>41</v>
      </c>
      <c r="F653" s="917"/>
      <c r="G653" s="142" t="s">
        <v>492</v>
      </c>
      <c r="H653" s="917"/>
      <c r="I653" s="919"/>
      <c r="J653" s="917"/>
      <c r="K653" s="919"/>
      <c r="L653" s="917"/>
      <c r="M653" s="919"/>
      <c r="N653" s="917"/>
      <c r="O653" s="1021"/>
      <c r="P653" s="917"/>
      <c r="Q653" s="919"/>
      <c r="R653" s="87"/>
      <c r="S653" s="82"/>
      <c r="T653" s="87"/>
    </row>
    <row r="654" spans="1:20">
      <c r="A654" s="97"/>
      <c r="B654" s="154"/>
      <c r="C654" s="935">
        <v>8</v>
      </c>
      <c r="D654" s="937" t="s">
        <v>855</v>
      </c>
      <c r="E654" s="267" t="s">
        <v>38</v>
      </c>
      <c r="F654" s="921" t="s">
        <v>89</v>
      </c>
      <c r="G654" s="921" t="s">
        <v>638</v>
      </c>
      <c r="H654" s="921" t="s">
        <v>44</v>
      </c>
      <c r="I654" s="921" t="s">
        <v>44</v>
      </c>
      <c r="J654" s="921" t="s">
        <v>44</v>
      </c>
      <c r="K654" s="921" t="s">
        <v>44</v>
      </c>
      <c r="L654" s="921" t="s">
        <v>44</v>
      </c>
      <c r="M654" s="921" t="s">
        <v>44</v>
      </c>
      <c r="N654" s="921" t="s">
        <v>44</v>
      </c>
      <c r="O654" s="910">
        <v>90000000</v>
      </c>
      <c r="P654" s="921" t="s">
        <v>308</v>
      </c>
      <c r="Q654" s="920" t="s">
        <v>44</v>
      </c>
      <c r="R654" s="88"/>
      <c r="S654" s="76"/>
      <c r="T654" s="88"/>
    </row>
    <row r="655" spans="1:20">
      <c r="A655" s="97"/>
      <c r="B655" s="154"/>
      <c r="C655" s="936"/>
      <c r="D655" s="938"/>
      <c r="E655" s="261" t="s">
        <v>41</v>
      </c>
      <c r="F655" s="917"/>
      <c r="G655" s="917"/>
      <c r="H655" s="917"/>
      <c r="I655" s="917"/>
      <c r="J655" s="917"/>
      <c r="K655" s="917"/>
      <c r="L655" s="917"/>
      <c r="M655" s="917"/>
      <c r="N655" s="917"/>
      <c r="O655" s="911"/>
      <c r="P655" s="917"/>
      <c r="Q655" s="919"/>
      <c r="R655" s="87"/>
      <c r="S655" s="82"/>
      <c r="T655" s="87"/>
    </row>
    <row r="656" spans="1:20">
      <c r="A656" s="97"/>
      <c r="B656" s="154"/>
      <c r="C656" s="943">
        <v>9</v>
      </c>
      <c r="D656" s="978" t="s">
        <v>856</v>
      </c>
      <c r="E656" s="260" t="s">
        <v>518</v>
      </c>
      <c r="F656" s="916" t="s">
        <v>89</v>
      </c>
      <c r="G656" s="916" t="s">
        <v>651</v>
      </c>
      <c r="H656" s="916" t="s">
        <v>44</v>
      </c>
      <c r="I656" s="916" t="s">
        <v>44</v>
      </c>
      <c r="J656" s="916" t="s">
        <v>44</v>
      </c>
      <c r="K656" s="916" t="s">
        <v>44</v>
      </c>
      <c r="L656" s="916" t="s">
        <v>44</v>
      </c>
      <c r="M656" s="916" t="s">
        <v>44</v>
      </c>
      <c r="N656" s="916" t="s">
        <v>44</v>
      </c>
      <c r="O656" s="910">
        <v>60000000</v>
      </c>
      <c r="P656" s="921" t="s">
        <v>308</v>
      </c>
      <c r="Q656" s="920" t="s">
        <v>44</v>
      </c>
      <c r="R656" s="86"/>
      <c r="S656" s="74"/>
      <c r="T656" s="86"/>
    </row>
    <row r="657" spans="1:20">
      <c r="A657" s="97"/>
      <c r="B657" s="156"/>
      <c r="C657" s="936"/>
      <c r="D657" s="938"/>
      <c r="E657" s="261" t="s">
        <v>650</v>
      </c>
      <c r="F657" s="917"/>
      <c r="G657" s="917"/>
      <c r="H657" s="917"/>
      <c r="I657" s="917"/>
      <c r="J657" s="917"/>
      <c r="K657" s="917"/>
      <c r="L657" s="917"/>
      <c r="M657" s="917"/>
      <c r="N657" s="917"/>
      <c r="O657" s="911"/>
      <c r="P657" s="917"/>
      <c r="Q657" s="919"/>
      <c r="R657" s="87"/>
      <c r="S657" s="82"/>
      <c r="T657" s="87"/>
    </row>
    <row r="658" spans="1:20">
      <c r="A658" s="97"/>
      <c r="B658" s="156"/>
      <c r="C658" s="935">
        <v>10</v>
      </c>
      <c r="D658" s="937" t="s">
        <v>1039</v>
      </c>
      <c r="E658" s="260" t="s">
        <v>38</v>
      </c>
      <c r="F658" s="245" t="s">
        <v>1040</v>
      </c>
      <c r="G658" s="253" t="s">
        <v>221</v>
      </c>
      <c r="H658" s="916" t="s">
        <v>44</v>
      </c>
      <c r="I658" s="916" t="s">
        <v>44</v>
      </c>
      <c r="J658" s="916" t="s">
        <v>44</v>
      </c>
      <c r="K658" s="916" t="s">
        <v>44</v>
      </c>
      <c r="L658" s="916" t="s">
        <v>44</v>
      </c>
      <c r="M658" s="916" t="s">
        <v>44</v>
      </c>
      <c r="N658" s="916" t="s">
        <v>44</v>
      </c>
      <c r="O658" s="910">
        <v>300000000</v>
      </c>
      <c r="P658" s="921" t="s">
        <v>308</v>
      </c>
      <c r="Q658" s="920" t="s">
        <v>44</v>
      </c>
      <c r="R658" s="86"/>
      <c r="S658" s="74"/>
      <c r="T658" s="86"/>
    </row>
    <row r="659" spans="1:20" ht="12" customHeight="1">
      <c r="A659" s="123"/>
      <c r="B659" s="993" t="s">
        <v>611</v>
      </c>
      <c r="C659" s="936"/>
      <c r="D659" s="938"/>
      <c r="E659" s="261" t="s">
        <v>41</v>
      </c>
      <c r="F659" s="245"/>
      <c r="G659" s="253"/>
      <c r="H659" s="917"/>
      <c r="I659" s="917"/>
      <c r="J659" s="917"/>
      <c r="K659" s="917"/>
      <c r="L659" s="917"/>
      <c r="M659" s="917"/>
      <c r="N659" s="917"/>
      <c r="O659" s="911"/>
      <c r="P659" s="917"/>
      <c r="Q659" s="919"/>
      <c r="R659" s="86"/>
      <c r="S659" s="74"/>
      <c r="T659" s="86"/>
    </row>
    <row r="660" spans="1:20">
      <c r="A660" s="123">
        <v>4.3</v>
      </c>
      <c r="B660" s="993"/>
      <c r="C660" s="935">
        <v>1</v>
      </c>
      <c r="D660" s="944" t="s">
        <v>1261</v>
      </c>
      <c r="E660" s="267" t="s">
        <v>38</v>
      </c>
      <c r="F660" s="923" t="s">
        <v>57</v>
      </c>
      <c r="G660" s="272" t="s">
        <v>212</v>
      </c>
      <c r="H660" s="923" t="s">
        <v>44</v>
      </c>
      <c r="I660" s="912" t="s">
        <v>44</v>
      </c>
      <c r="J660" s="923" t="s">
        <v>44</v>
      </c>
      <c r="K660" s="912" t="s">
        <v>44</v>
      </c>
      <c r="L660" s="923" t="s">
        <v>44</v>
      </c>
      <c r="M660" s="923" t="s">
        <v>44</v>
      </c>
      <c r="N660" s="923" t="s">
        <v>44</v>
      </c>
      <c r="O660" s="941">
        <v>330000000</v>
      </c>
      <c r="P660" s="921" t="s">
        <v>308</v>
      </c>
      <c r="Q660" s="920" t="s">
        <v>44</v>
      </c>
      <c r="R660" s="88"/>
      <c r="S660" s="76"/>
      <c r="T660" s="88"/>
    </row>
    <row r="661" spans="1:20">
      <c r="A661" s="97"/>
      <c r="B661" s="96"/>
      <c r="C661" s="936"/>
      <c r="D661" s="945"/>
      <c r="E661" s="261" t="s">
        <v>41</v>
      </c>
      <c r="F661" s="924"/>
      <c r="G661" s="263" t="s">
        <v>216</v>
      </c>
      <c r="H661" s="924"/>
      <c r="I661" s="915"/>
      <c r="J661" s="924"/>
      <c r="K661" s="915"/>
      <c r="L661" s="924"/>
      <c r="M661" s="924"/>
      <c r="N661" s="924"/>
      <c r="O661" s="942"/>
      <c r="P661" s="917"/>
      <c r="Q661" s="919"/>
      <c r="R661" s="87"/>
      <c r="S661" s="82"/>
      <c r="T661" s="87"/>
    </row>
    <row r="662" spans="1:20">
      <c r="A662" s="97"/>
      <c r="B662" s="96"/>
      <c r="C662" s="982">
        <v>2</v>
      </c>
      <c r="D662" s="76" t="s">
        <v>857</v>
      </c>
      <c r="E662" s="267" t="s">
        <v>38</v>
      </c>
      <c r="F662" s="921" t="s">
        <v>227</v>
      </c>
      <c r="G662" s="920" t="s">
        <v>226</v>
      </c>
      <c r="H662" s="921" t="s">
        <v>44</v>
      </c>
      <c r="I662" s="920" t="s">
        <v>44</v>
      </c>
      <c r="J662" s="921" t="s">
        <v>44</v>
      </c>
      <c r="K662" s="920" t="s">
        <v>44</v>
      </c>
      <c r="L662" s="921" t="s">
        <v>44</v>
      </c>
      <c r="M662" s="920" t="s">
        <v>44</v>
      </c>
      <c r="N662" s="921" t="s">
        <v>44</v>
      </c>
      <c r="O662" s="1020">
        <v>7200000</v>
      </c>
      <c r="P662" s="921" t="s">
        <v>308</v>
      </c>
      <c r="Q662" s="920" t="s">
        <v>44</v>
      </c>
      <c r="R662" s="85"/>
      <c r="S662" s="73"/>
      <c r="T662" s="85"/>
    </row>
    <row r="663" spans="1:20" ht="15.75" thickBot="1">
      <c r="A663" s="150"/>
      <c r="B663" s="150"/>
      <c r="C663" s="997"/>
      <c r="D663" s="110" t="s">
        <v>858</v>
      </c>
      <c r="E663" s="109" t="s">
        <v>41</v>
      </c>
      <c r="F663" s="922"/>
      <c r="G663" s="988"/>
      <c r="H663" s="922"/>
      <c r="I663" s="988"/>
      <c r="J663" s="922"/>
      <c r="K663" s="988"/>
      <c r="L663" s="922"/>
      <c r="M663" s="988"/>
      <c r="N663" s="922"/>
      <c r="O663" s="1016"/>
      <c r="P663" s="922"/>
      <c r="Q663" s="988"/>
      <c r="R663" s="56"/>
      <c r="S663" s="62"/>
      <c r="T663" s="56"/>
    </row>
    <row r="664" spans="1:20" s="65" customFormat="1" ht="15.75" thickBot="1">
      <c r="A664" s="96"/>
      <c r="B664" s="96"/>
      <c r="C664" s="778"/>
      <c r="D664" s="74"/>
      <c r="E664" s="774"/>
      <c r="F664" s="766"/>
      <c r="G664" s="770"/>
      <c r="H664" s="766"/>
      <c r="I664" s="770"/>
      <c r="J664" s="766"/>
      <c r="K664" s="770"/>
      <c r="L664" s="766"/>
      <c r="M664" s="770"/>
      <c r="N664" s="766"/>
      <c r="O664" s="784"/>
      <c r="P664" s="766"/>
      <c r="Q664" s="770"/>
      <c r="R664" s="83"/>
      <c r="S664" s="70"/>
      <c r="T664" s="83"/>
    </row>
    <row r="665" spans="1:20" s="65" customFormat="1">
      <c r="A665" s="151"/>
      <c r="B665" s="151"/>
      <c r="C665" s="989">
        <v>3</v>
      </c>
      <c r="D665" s="665" t="s">
        <v>1351</v>
      </c>
      <c r="E665" s="271" t="s">
        <v>38</v>
      </c>
      <c r="F665" s="933" t="s">
        <v>1076</v>
      </c>
      <c r="G665" s="259" t="s">
        <v>212</v>
      </c>
      <c r="H665" s="933" t="s">
        <v>44</v>
      </c>
      <c r="I665" s="934" t="s">
        <v>44</v>
      </c>
      <c r="J665" s="933" t="s">
        <v>44</v>
      </c>
      <c r="K665" s="934" t="s">
        <v>44</v>
      </c>
      <c r="L665" s="933" t="s">
        <v>44</v>
      </c>
      <c r="M665" s="934" t="s">
        <v>44</v>
      </c>
      <c r="N665" s="933" t="s">
        <v>44</v>
      </c>
      <c r="O665" s="1015">
        <v>12000000</v>
      </c>
      <c r="P665" s="933" t="s">
        <v>308</v>
      </c>
      <c r="Q665" s="934" t="s">
        <v>44</v>
      </c>
      <c r="R665" s="55"/>
      <c r="S665" s="60"/>
      <c r="T665" s="55"/>
    </row>
    <row r="666" spans="1:20" s="65" customFormat="1">
      <c r="A666" s="97"/>
      <c r="B666" s="96"/>
      <c r="C666" s="983"/>
      <c r="D666" s="74" t="s">
        <v>519</v>
      </c>
      <c r="E666" s="261" t="s">
        <v>41</v>
      </c>
      <c r="F666" s="917"/>
      <c r="G666" s="250" t="s">
        <v>213</v>
      </c>
      <c r="H666" s="917"/>
      <c r="I666" s="919"/>
      <c r="J666" s="917"/>
      <c r="K666" s="919"/>
      <c r="L666" s="917"/>
      <c r="M666" s="919"/>
      <c r="N666" s="917"/>
      <c r="O666" s="1021"/>
      <c r="P666" s="917"/>
      <c r="Q666" s="919"/>
      <c r="R666" s="84"/>
      <c r="S666" s="72"/>
      <c r="T666" s="84"/>
    </row>
    <row r="667" spans="1:20" s="65" customFormat="1">
      <c r="A667" s="97"/>
      <c r="B667" s="96"/>
      <c r="C667" s="732"/>
      <c r="D667" s="74"/>
      <c r="E667" s="748"/>
      <c r="F667" s="737"/>
      <c r="G667" s="743"/>
      <c r="H667" s="737"/>
      <c r="I667" s="743"/>
      <c r="J667" s="737"/>
      <c r="K667" s="743"/>
      <c r="L667" s="737"/>
      <c r="M667" s="743"/>
      <c r="N667" s="737"/>
      <c r="O667" s="754"/>
      <c r="P667" s="737"/>
      <c r="Q667" s="743"/>
      <c r="R667" s="83"/>
      <c r="S667" s="70"/>
      <c r="T667" s="83"/>
    </row>
    <row r="668" spans="1:20">
      <c r="A668" s="97">
        <v>4.4000000000000004</v>
      </c>
      <c r="B668" s="96" t="s">
        <v>612</v>
      </c>
      <c r="C668" s="982">
        <v>1</v>
      </c>
      <c r="D668" s="937" t="s">
        <v>859</v>
      </c>
      <c r="E668" s="260" t="s">
        <v>38</v>
      </c>
      <c r="F668" s="916" t="s">
        <v>57</v>
      </c>
      <c r="G668" s="918" t="s">
        <v>654</v>
      </c>
      <c r="H668" s="916" t="s">
        <v>44</v>
      </c>
      <c r="I668" s="918" t="s">
        <v>44</v>
      </c>
      <c r="J668" s="916" t="s">
        <v>44</v>
      </c>
      <c r="K668" s="918" t="s">
        <v>44</v>
      </c>
      <c r="L668" s="916" t="s">
        <v>44</v>
      </c>
      <c r="M668" s="918" t="s">
        <v>44</v>
      </c>
      <c r="N668" s="916" t="s">
        <v>44</v>
      </c>
      <c r="O668" s="1017">
        <v>60000000</v>
      </c>
      <c r="P668" s="916" t="s">
        <v>308</v>
      </c>
      <c r="Q668" s="918" t="s">
        <v>44</v>
      </c>
      <c r="R668" s="83"/>
      <c r="S668" s="74"/>
      <c r="T668" s="86"/>
    </row>
    <row r="669" spans="1:20">
      <c r="A669" s="97"/>
      <c r="B669" s="511" t="s">
        <v>613</v>
      </c>
      <c r="C669" s="983"/>
      <c r="D669" s="938"/>
      <c r="E669" s="261" t="s">
        <v>41</v>
      </c>
      <c r="F669" s="917"/>
      <c r="G669" s="919"/>
      <c r="H669" s="917"/>
      <c r="I669" s="919"/>
      <c r="J669" s="917"/>
      <c r="K669" s="919"/>
      <c r="L669" s="917"/>
      <c r="M669" s="919"/>
      <c r="N669" s="917"/>
      <c r="O669" s="1021"/>
      <c r="P669" s="916"/>
      <c r="Q669" s="918"/>
      <c r="R669" s="84"/>
      <c r="S669" s="74"/>
      <c r="T669" s="86"/>
    </row>
    <row r="670" spans="1:20">
      <c r="A670" s="97"/>
      <c r="B670" s="96"/>
      <c r="C670" s="982">
        <v>2</v>
      </c>
      <c r="D670" s="73" t="s">
        <v>860</v>
      </c>
      <c r="E670" s="260" t="s">
        <v>38</v>
      </c>
      <c r="F670" s="921" t="s">
        <v>223</v>
      </c>
      <c r="G670" s="920" t="s">
        <v>488</v>
      </c>
      <c r="H670" s="921" t="s">
        <v>44</v>
      </c>
      <c r="I670" s="920" t="s">
        <v>44</v>
      </c>
      <c r="J670" s="921" t="s">
        <v>44</v>
      </c>
      <c r="K670" s="920" t="s">
        <v>44</v>
      </c>
      <c r="L670" s="921" t="s">
        <v>44</v>
      </c>
      <c r="M670" s="920" t="s">
        <v>44</v>
      </c>
      <c r="N670" s="921" t="s">
        <v>44</v>
      </c>
      <c r="O670" s="1020">
        <v>3000000</v>
      </c>
      <c r="P670" s="921" t="s">
        <v>308</v>
      </c>
      <c r="Q670" s="920" t="s">
        <v>44</v>
      </c>
      <c r="R670" s="85"/>
      <c r="S670" s="73"/>
      <c r="T670" s="85"/>
    </row>
    <row r="671" spans="1:20">
      <c r="A671" s="97"/>
      <c r="B671" s="96"/>
      <c r="C671" s="983"/>
      <c r="D671" s="72" t="s">
        <v>861</v>
      </c>
      <c r="E671" s="261" t="s">
        <v>41</v>
      </c>
      <c r="F671" s="917"/>
      <c r="G671" s="919"/>
      <c r="H671" s="917"/>
      <c r="I671" s="919"/>
      <c r="J671" s="917"/>
      <c r="K671" s="919"/>
      <c r="L671" s="917"/>
      <c r="M671" s="919"/>
      <c r="N671" s="917"/>
      <c r="O671" s="1021"/>
      <c r="P671" s="917"/>
      <c r="Q671" s="919"/>
      <c r="R671" s="84"/>
      <c r="S671" s="72"/>
      <c r="T671" s="84"/>
    </row>
    <row r="672" spans="1:20">
      <c r="A672" s="97"/>
      <c r="B672" s="96"/>
      <c r="C672" s="982">
        <v>3</v>
      </c>
      <c r="D672" s="76" t="s">
        <v>862</v>
      </c>
      <c r="E672" s="260" t="s">
        <v>38</v>
      </c>
      <c r="F672" s="921" t="s">
        <v>656</v>
      </c>
      <c r="G672" s="920" t="s">
        <v>226</v>
      </c>
      <c r="H672" s="921" t="s">
        <v>44</v>
      </c>
      <c r="I672" s="920" t="s">
        <v>44</v>
      </c>
      <c r="J672" s="921" t="s">
        <v>44</v>
      </c>
      <c r="K672" s="920" t="s">
        <v>44</v>
      </c>
      <c r="L672" s="921" t="s">
        <v>44</v>
      </c>
      <c r="M672" s="920" t="s">
        <v>44</v>
      </c>
      <c r="N672" s="921" t="s">
        <v>44</v>
      </c>
      <c r="O672" s="1020">
        <v>72000000</v>
      </c>
      <c r="P672" s="921" t="s">
        <v>308</v>
      </c>
      <c r="Q672" s="920" t="s">
        <v>44</v>
      </c>
      <c r="R672" s="85"/>
      <c r="S672" s="73"/>
      <c r="T672" s="85"/>
    </row>
    <row r="673" spans="1:20">
      <c r="A673" s="97"/>
      <c r="B673" s="96"/>
      <c r="C673" s="983"/>
      <c r="D673" s="82" t="s">
        <v>863</v>
      </c>
      <c r="E673" s="261" t="s">
        <v>41</v>
      </c>
      <c r="F673" s="917"/>
      <c r="G673" s="919"/>
      <c r="H673" s="917"/>
      <c r="I673" s="919"/>
      <c r="J673" s="917"/>
      <c r="K673" s="919"/>
      <c r="L673" s="917"/>
      <c r="M673" s="919"/>
      <c r="N673" s="917"/>
      <c r="O673" s="1021"/>
      <c r="P673" s="917"/>
      <c r="Q673" s="919"/>
      <c r="R673" s="84"/>
      <c r="S673" s="72"/>
      <c r="T673" s="84"/>
    </row>
    <row r="674" spans="1:20">
      <c r="A674" s="97"/>
      <c r="B674" s="96"/>
      <c r="C674" s="982">
        <v>4</v>
      </c>
      <c r="D674" s="937" t="s">
        <v>864</v>
      </c>
      <c r="E674" s="260" t="s">
        <v>38</v>
      </c>
      <c r="F674" s="921" t="s">
        <v>224</v>
      </c>
      <c r="G674" s="920" t="s">
        <v>490</v>
      </c>
      <c r="H674" s="921" t="s">
        <v>44</v>
      </c>
      <c r="I674" s="920" t="s">
        <v>44</v>
      </c>
      <c r="J674" s="921" t="s">
        <v>44</v>
      </c>
      <c r="K674" s="920" t="s">
        <v>44</v>
      </c>
      <c r="L674" s="921" t="s">
        <v>44</v>
      </c>
      <c r="M674" s="920" t="s">
        <v>44</v>
      </c>
      <c r="N674" s="921" t="s">
        <v>44</v>
      </c>
      <c r="O674" s="1020">
        <v>72000000</v>
      </c>
      <c r="P674" s="921" t="s">
        <v>308</v>
      </c>
      <c r="Q674" s="920" t="s">
        <v>44</v>
      </c>
      <c r="R674" s="83"/>
      <c r="S674" s="70"/>
      <c r="T674" s="83"/>
    </row>
    <row r="675" spans="1:20">
      <c r="A675" s="97"/>
      <c r="B675" s="96"/>
      <c r="C675" s="983"/>
      <c r="D675" s="938"/>
      <c r="E675" s="261" t="s">
        <v>41</v>
      </c>
      <c r="F675" s="917"/>
      <c r="G675" s="919"/>
      <c r="H675" s="917"/>
      <c r="I675" s="919"/>
      <c r="J675" s="917"/>
      <c r="K675" s="919"/>
      <c r="L675" s="917"/>
      <c r="M675" s="919"/>
      <c r="N675" s="917"/>
      <c r="O675" s="1021"/>
      <c r="P675" s="917"/>
      <c r="Q675" s="918"/>
      <c r="R675" s="84"/>
      <c r="S675" s="72"/>
      <c r="T675" s="84"/>
    </row>
    <row r="676" spans="1:20">
      <c r="A676" s="97"/>
      <c r="B676" s="96"/>
      <c r="C676" s="982">
        <v>5</v>
      </c>
      <c r="D676" s="937" t="s">
        <v>865</v>
      </c>
      <c r="E676" s="267" t="s">
        <v>518</v>
      </c>
      <c r="F676" s="923" t="s">
        <v>602</v>
      </c>
      <c r="G676" s="912" t="s">
        <v>221</v>
      </c>
      <c r="H676" s="921" t="s">
        <v>44</v>
      </c>
      <c r="I676" s="920" t="s">
        <v>44</v>
      </c>
      <c r="J676" s="921" t="s">
        <v>44</v>
      </c>
      <c r="K676" s="920" t="s">
        <v>44</v>
      </c>
      <c r="L676" s="921" t="s">
        <v>44</v>
      </c>
      <c r="M676" s="920" t="s">
        <v>44</v>
      </c>
      <c r="N676" s="921" t="s">
        <v>44</v>
      </c>
      <c r="O676" s="1012">
        <v>480000000</v>
      </c>
      <c r="P676" s="921" t="s">
        <v>308</v>
      </c>
      <c r="Q676" s="920" t="s">
        <v>44</v>
      </c>
      <c r="R676" s="88"/>
      <c r="S676" s="76"/>
      <c r="T676" s="88"/>
    </row>
    <row r="677" spans="1:20">
      <c r="A677" s="163"/>
      <c r="B677" s="156"/>
      <c r="C677" s="983"/>
      <c r="D677" s="938"/>
      <c r="E677" s="261" t="s">
        <v>41</v>
      </c>
      <c r="F677" s="924"/>
      <c r="G677" s="915"/>
      <c r="H677" s="917"/>
      <c r="I677" s="919"/>
      <c r="J677" s="917"/>
      <c r="K677" s="919"/>
      <c r="L677" s="917"/>
      <c r="M677" s="919"/>
      <c r="N677" s="917"/>
      <c r="O677" s="1005"/>
      <c r="P677" s="917"/>
      <c r="Q677" s="918"/>
      <c r="R677" s="87"/>
      <c r="S677" s="82"/>
      <c r="T677" s="87"/>
    </row>
    <row r="678" spans="1:20">
      <c r="A678" s="144">
        <v>4.5</v>
      </c>
      <c r="B678" s="156" t="s">
        <v>614</v>
      </c>
      <c r="C678" s="935">
        <v>1</v>
      </c>
      <c r="D678" s="74" t="s">
        <v>866</v>
      </c>
      <c r="E678" s="267" t="s">
        <v>38</v>
      </c>
      <c r="F678" s="923" t="s">
        <v>1041</v>
      </c>
      <c r="G678" s="912" t="s">
        <v>486</v>
      </c>
      <c r="H678" s="923" t="s">
        <v>44</v>
      </c>
      <c r="I678" s="912" t="s">
        <v>44</v>
      </c>
      <c r="J678" s="923" t="s">
        <v>44</v>
      </c>
      <c r="K678" s="912" t="s">
        <v>44</v>
      </c>
      <c r="L678" s="923" t="s">
        <v>44</v>
      </c>
      <c r="M678" s="920" t="s">
        <v>44</v>
      </c>
      <c r="N678" s="921" t="s">
        <v>44</v>
      </c>
      <c r="O678" s="941">
        <v>90000000</v>
      </c>
      <c r="P678" s="921" t="s">
        <v>308</v>
      </c>
      <c r="Q678" s="921" t="s">
        <v>44</v>
      </c>
      <c r="R678" s="88"/>
      <c r="S678" s="76"/>
      <c r="T678" s="88"/>
    </row>
    <row r="679" spans="1:20">
      <c r="A679" s="78"/>
      <c r="B679" s="512" t="s">
        <v>615</v>
      </c>
      <c r="C679" s="936"/>
      <c r="D679" s="82" t="s">
        <v>867</v>
      </c>
      <c r="E679" s="261" t="s">
        <v>41</v>
      </c>
      <c r="F679" s="924"/>
      <c r="G679" s="915"/>
      <c r="H679" s="924"/>
      <c r="I679" s="915"/>
      <c r="J679" s="924"/>
      <c r="K679" s="915"/>
      <c r="L679" s="924"/>
      <c r="M679" s="919"/>
      <c r="N679" s="917"/>
      <c r="O679" s="942"/>
      <c r="P679" s="917"/>
      <c r="Q679" s="917"/>
      <c r="R679" s="87"/>
      <c r="S679" s="82"/>
      <c r="T679" s="87"/>
    </row>
    <row r="680" spans="1:20">
      <c r="A680" s="78"/>
      <c r="B680" s="265"/>
      <c r="C680" s="935">
        <v>2</v>
      </c>
      <c r="D680" s="76" t="s">
        <v>868</v>
      </c>
      <c r="E680" s="267" t="s">
        <v>38</v>
      </c>
      <c r="F680" s="243" t="s">
        <v>1042</v>
      </c>
      <c r="G680" s="912" t="s">
        <v>486</v>
      </c>
      <c r="H680" s="923" t="s">
        <v>44</v>
      </c>
      <c r="I680" s="923" t="s">
        <v>44</v>
      </c>
      <c r="J680" s="243"/>
      <c r="K680" s="251"/>
      <c r="L680" s="923" t="s">
        <v>44</v>
      </c>
      <c r="M680" s="272"/>
      <c r="N680" s="923" t="s">
        <v>44</v>
      </c>
      <c r="O680" s="1012">
        <v>24000000</v>
      </c>
      <c r="P680" s="663" t="s">
        <v>308</v>
      </c>
      <c r="Q680" s="664" t="s">
        <v>44</v>
      </c>
      <c r="R680" s="88"/>
      <c r="S680" s="76"/>
      <c r="T680" s="88"/>
    </row>
    <row r="681" spans="1:20">
      <c r="A681" s="156"/>
      <c r="B681" s="156"/>
      <c r="C681" s="936"/>
      <c r="D681" s="82" t="s">
        <v>869</v>
      </c>
      <c r="E681" s="261" t="s">
        <v>41</v>
      </c>
      <c r="F681" s="244"/>
      <c r="G681" s="915"/>
      <c r="H681" s="924"/>
      <c r="I681" s="924"/>
      <c r="J681" s="244"/>
      <c r="K681" s="252"/>
      <c r="L681" s="924"/>
      <c r="M681" s="263"/>
      <c r="N681" s="924"/>
      <c r="O681" s="1005"/>
      <c r="P681" s="246"/>
      <c r="Q681" s="250"/>
      <c r="R681" s="87"/>
      <c r="S681" s="82"/>
      <c r="T681" s="87"/>
    </row>
    <row r="682" spans="1:20">
      <c r="A682" s="156"/>
      <c r="B682" s="156"/>
      <c r="C682" s="943">
        <v>3</v>
      </c>
      <c r="D682" s="320" t="s">
        <v>870</v>
      </c>
      <c r="E682" s="262" t="s">
        <v>38</v>
      </c>
      <c r="F682" s="916" t="s">
        <v>1043</v>
      </c>
      <c r="G682" s="918" t="s">
        <v>221</v>
      </c>
      <c r="H682" s="916"/>
      <c r="I682" s="916" t="s">
        <v>44</v>
      </c>
      <c r="J682" s="138"/>
      <c r="K682" s="268"/>
      <c r="L682" s="916" t="s">
        <v>44</v>
      </c>
      <c r="M682" s="268"/>
      <c r="N682" s="138"/>
      <c r="O682" s="1023">
        <v>28000000</v>
      </c>
      <c r="P682" s="916" t="s">
        <v>308</v>
      </c>
      <c r="Q682" s="918" t="s">
        <v>44</v>
      </c>
      <c r="R682" s="83"/>
      <c r="S682" s="70"/>
      <c r="T682" s="83"/>
    </row>
    <row r="683" spans="1:20">
      <c r="A683" s="78"/>
      <c r="B683" s="265"/>
      <c r="C683" s="936"/>
      <c r="D683" s="316" t="s">
        <v>871</v>
      </c>
      <c r="E683" s="263" t="s">
        <v>41</v>
      </c>
      <c r="F683" s="917"/>
      <c r="G683" s="919"/>
      <c r="H683" s="917"/>
      <c r="I683" s="917"/>
      <c r="J683" s="140"/>
      <c r="K683" s="142"/>
      <c r="L683" s="917"/>
      <c r="M683" s="142"/>
      <c r="N683" s="140"/>
      <c r="O683" s="1024"/>
      <c r="P683" s="917"/>
      <c r="Q683" s="919"/>
      <c r="R683" s="84"/>
      <c r="S683" s="72"/>
      <c r="T683" s="84"/>
    </row>
    <row r="684" spans="1:20">
      <c r="A684" s="78"/>
      <c r="B684" s="265"/>
      <c r="C684" s="935">
        <v>4</v>
      </c>
      <c r="D684" s="986" t="s">
        <v>872</v>
      </c>
      <c r="E684" s="262" t="s">
        <v>38</v>
      </c>
      <c r="F684" s="921" t="s">
        <v>1044</v>
      </c>
      <c r="G684" s="920" t="s">
        <v>221</v>
      </c>
      <c r="H684" s="921"/>
      <c r="I684" s="921" t="s">
        <v>44</v>
      </c>
      <c r="J684" s="139"/>
      <c r="K684" s="141"/>
      <c r="L684" s="921" t="s">
        <v>44</v>
      </c>
      <c r="M684" s="141"/>
      <c r="N684" s="139"/>
      <c r="O684" s="1025">
        <v>20000000</v>
      </c>
      <c r="P684" s="921" t="s">
        <v>308</v>
      </c>
      <c r="Q684" s="920" t="s">
        <v>44</v>
      </c>
      <c r="R684" s="85"/>
      <c r="S684" s="73"/>
      <c r="T684" s="85"/>
    </row>
    <row r="685" spans="1:20">
      <c r="A685" s="78"/>
      <c r="B685" s="265"/>
      <c r="C685" s="936"/>
      <c r="D685" s="980"/>
      <c r="E685" s="263" t="s">
        <v>41</v>
      </c>
      <c r="F685" s="917"/>
      <c r="G685" s="919"/>
      <c r="H685" s="917"/>
      <c r="I685" s="917"/>
      <c r="J685" s="140"/>
      <c r="K685" s="142"/>
      <c r="L685" s="917"/>
      <c r="M685" s="142"/>
      <c r="N685" s="140"/>
      <c r="O685" s="1024"/>
      <c r="P685" s="917"/>
      <c r="Q685" s="919"/>
      <c r="R685" s="84"/>
      <c r="S685" s="72"/>
      <c r="T685" s="84"/>
    </row>
    <row r="686" spans="1:20">
      <c r="A686" s="78"/>
      <c r="B686" s="265"/>
      <c r="C686" s="935">
        <v>5</v>
      </c>
      <c r="D686" s="986" t="s">
        <v>873</v>
      </c>
      <c r="E686" s="262" t="s">
        <v>38</v>
      </c>
      <c r="F686" s="921" t="s">
        <v>1045</v>
      </c>
      <c r="G686" s="920" t="s">
        <v>221</v>
      </c>
      <c r="H686" s="921"/>
      <c r="I686" s="921" t="s">
        <v>44</v>
      </c>
      <c r="J686" s="139"/>
      <c r="K686" s="141"/>
      <c r="L686" s="921" t="s">
        <v>44</v>
      </c>
      <c r="M686" s="141"/>
      <c r="N686" s="139"/>
      <c r="O686" s="1025">
        <v>20000000</v>
      </c>
      <c r="P686" s="921" t="s">
        <v>308</v>
      </c>
      <c r="Q686" s="920" t="s">
        <v>44</v>
      </c>
      <c r="R686" s="85"/>
      <c r="S686" s="73"/>
      <c r="T686" s="85"/>
    </row>
    <row r="687" spans="1:20">
      <c r="A687" s="78"/>
      <c r="B687" s="265"/>
      <c r="C687" s="936"/>
      <c r="D687" s="980"/>
      <c r="E687" s="263" t="s">
        <v>41</v>
      </c>
      <c r="F687" s="917"/>
      <c r="G687" s="919"/>
      <c r="H687" s="917"/>
      <c r="I687" s="917"/>
      <c r="J687" s="140"/>
      <c r="K687" s="142"/>
      <c r="L687" s="917"/>
      <c r="M687" s="142"/>
      <c r="N687" s="140"/>
      <c r="O687" s="1024"/>
      <c r="P687" s="917"/>
      <c r="Q687" s="919"/>
      <c r="R687" s="84"/>
      <c r="S687" s="72"/>
      <c r="T687" s="84"/>
    </row>
    <row r="688" spans="1:20" s="65" customFormat="1">
      <c r="A688" s="78"/>
      <c r="B688" s="694"/>
      <c r="C688" s="681"/>
      <c r="D688" s="686"/>
      <c r="E688" s="685"/>
      <c r="F688" s="672"/>
      <c r="G688" s="677"/>
      <c r="H688" s="672"/>
      <c r="I688" s="672"/>
      <c r="J688" s="705"/>
      <c r="K688" s="696"/>
      <c r="L688" s="672"/>
      <c r="M688" s="696"/>
      <c r="N688" s="705"/>
      <c r="O688" s="680"/>
      <c r="P688" s="672"/>
      <c r="Q688" s="677"/>
      <c r="R688" s="83"/>
      <c r="S688" s="70"/>
      <c r="T688" s="83"/>
    </row>
    <row r="689" spans="1:20">
      <c r="A689" s="78"/>
      <c r="B689" s="265"/>
      <c r="C689" s="935">
        <v>6</v>
      </c>
      <c r="D689" s="986" t="s">
        <v>874</v>
      </c>
      <c r="E689" s="262" t="s">
        <v>38</v>
      </c>
      <c r="F689" s="921" t="s">
        <v>1046</v>
      </c>
      <c r="G689" s="920" t="s">
        <v>221</v>
      </c>
      <c r="H689" s="921"/>
      <c r="I689" s="921" t="s">
        <v>44</v>
      </c>
      <c r="J689" s="139"/>
      <c r="K689" s="141"/>
      <c r="L689" s="921" t="s">
        <v>44</v>
      </c>
      <c r="M689" s="141"/>
      <c r="N689" s="139"/>
      <c r="O689" s="1025">
        <v>16000000</v>
      </c>
      <c r="P689" s="921" t="s">
        <v>308</v>
      </c>
      <c r="Q689" s="920" t="s">
        <v>44</v>
      </c>
      <c r="R689" s="85"/>
      <c r="S689" s="73"/>
      <c r="T689" s="85"/>
    </row>
    <row r="690" spans="1:20">
      <c r="A690" s="78"/>
      <c r="B690" s="265"/>
      <c r="C690" s="936"/>
      <c r="D690" s="980"/>
      <c r="E690" s="263" t="s">
        <v>41</v>
      </c>
      <c r="F690" s="917"/>
      <c r="G690" s="919"/>
      <c r="H690" s="917"/>
      <c r="I690" s="917"/>
      <c r="J690" s="140"/>
      <c r="K690" s="142"/>
      <c r="L690" s="917"/>
      <c r="M690" s="142"/>
      <c r="N690" s="140"/>
      <c r="O690" s="1024"/>
      <c r="P690" s="917"/>
      <c r="Q690" s="919"/>
      <c r="R690" s="84"/>
      <c r="S690" s="72"/>
      <c r="T690" s="84"/>
    </row>
    <row r="691" spans="1:20">
      <c r="A691" s="78"/>
      <c r="B691" s="265"/>
      <c r="C691" s="943">
        <v>7</v>
      </c>
      <c r="D691" s="984" t="s">
        <v>875</v>
      </c>
      <c r="E691" s="262" t="s">
        <v>38</v>
      </c>
      <c r="F691" s="921" t="s">
        <v>1046</v>
      </c>
      <c r="G691" s="920" t="s">
        <v>221</v>
      </c>
      <c r="H691" s="921"/>
      <c r="I691" s="921" t="s">
        <v>44</v>
      </c>
      <c r="J691" s="139"/>
      <c r="K691" s="141"/>
      <c r="L691" s="921" t="s">
        <v>44</v>
      </c>
      <c r="M691" s="141"/>
      <c r="N691" s="139"/>
      <c r="O691" s="1025">
        <v>10000000</v>
      </c>
      <c r="P691" s="921" t="s">
        <v>308</v>
      </c>
      <c r="Q691" s="920" t="s">
        <v>44</v>
      </c>
      <c r="R691" s="85"/>
      <c r="S691" s="73"/>
      <c r="T691" s="85"/>
    </row>
    <row r="692" spans="1:20" ht="12.75" customHeight="1">
      <c r="A692" s="78"/>
      <c r="B692" s="265"/>
      <c r="C692" s="936"/>
      <c r="D692" s="980"/>
      <c r="E692" s="263" t="s">
        <v>41</v>
      </c>
      <c r="F692" s="917"/>
      <c r="G692" s="919"/>
      <c r="H692" s="917"/>
      <c r="I692" s="917"/>
      <c r="J692" s="140"/>
      <c r="K692" s="142"/>
      <c r="L692" s="917"/>
      <c r="M692" s="142"/>
      <c r="N692" s="140"/>
      <c r="O692" s="1024"/>
      <c r="P692" s="917"/>
      <c r="Q692" s="919"/>
      <c r="R692" s="84"/>
      <c r="S692" s="72"/>
      <c r="T692" s="84"/>
    </row>
    <row r="693" spans="1:20">
      <c r="A693" s="78"/>
      <c r="B693" s="156"/>
      <c r="C693" s="935">
        <v>8</v>
      </c>
      <c r="D693" s="986" t="s">
        <v>876</v>
      </c>
      <c r="E693" s="272" t="s">
        <v>38</v>
      </c>
      <c r="F693" s="921" t="s">
        <v>601</v>
      </c>
      <c r="G693" s="920" t="s">
        <v>221</v>
      </c>
      <c r="H693" s="921"/>
      <c r="I693" s="921" t="s">
        <v>44</v>
      </c>
      <c r="J693" s="139"/>
      <c r="K693" s="921" t="s">
        <v>44</v>
      </c>
      <c r="L693" s="139"/>
      <c r="M693" s="921" t="s">
        <v>44</v>
      </c>
      <c r="N693" s="139"/>
      <c r="O693" s="1025">
        <v>30000000</v>
      </c>
      <c r="P693" s="921" t="s">
        <v>308</v>
      </c>
      <c r="Q693" s="920" t="s">
        <v>44</v>
      </c>
      <c r="R693" s="85"/>
      <c r="S693" s="73"/>
      <c r="T693" s="85"/>
    </row>
    <row r="694" spans="1:20" ht="15.75" thickBot="1">
      <c r="A694" s="156"/>
      <c r="B694" s="156"/>
      <c r="C694" s="943"/>
      <c r="D694" s="984"/>
      <c r="E694" s="832" t="s">
        <v>41</v>
      </c>
      <c r="F694" s="916"/>
      <c r="G694" s="918"/>
      <c r="H694" s="916"/>
      <c r="I694" s="916"/>
      <c r="J694" s="850"/>
      <c r="K694" s="916"/>
      <c r="L694" s="850"/>
      <c r="M694" s="916"/>
      <c r="N694" s="850"/>
      <c r="O694" s="1023"/>
      <c r="P694" s="916"/>
      <c r="Q694" s="918"/>
      <c r="R694" s="83"/>
      <c r="S694" s="70"/>
      <c r="T694" s="83"/>
    </row>
    <row r="695" spans="1:20" s="65" customFormat="1" ht="15.75" thickBot="1">
      <c r="A695" s="861"/>
      <c r="B695" s="861"/>
      <c r="C695" s="829"/>
      <c r="D695" s="819"/>
      <c r="E695" s="64"/>
      <c r="F695" s="826"/>
      <c r="G695" s="826"/>
      <c r="H695" s="826"/>
      <c r="I695" s="826"/>
      <c r="J695" s="58"/>
      <c r="K695" s="826"/>
      <c r="L695" s="58"/>
      <c r="M695" s="826"/>
      <c r="N695" s="58"/>
      <c r="O695" s="862"/>
      <c r="P695" s="826"/>
      <c r="Q695" s="826"/>
      <c r="R695" s="60"/>
      <c r="S695" s="60"/>
      <c r="T695" s="60"/>
    </row>
    <row r="696" spans="1:20" ht="12.75" customHeight="1">
      <c r="A696" s="161"/>
      <c r="B696" s="161"/>
      <c r="C696" s="977">
        <v>9</v>
      </c>
      <c r="D696" s="985" t="s">
        <v>877</v>
      </c>
      <c r="E696" s="64" t="s">
        <v>38</v>
      </c>
      <c r="F696" s="933" t="s">
        <v>1045</v>
      </c>
      <c r="G696" s="934" t="s">
        <v>221</v>
      </c>
      <c r="H696" s="933"/>
      <c r="I696" s="933" t="s">
        <v>44</v>
      </c>
      <c r="J696" s="57"/>
      <c r="K696" s="933" t="s">
        <v>44</v>
      </c>
      <c r="L696" s="57"/>
      <c r="M696" s="933" t="s">
        <v>44</v>
      </c>
      <c r="N696" s="57"/>
      <c r="O696" s="1090">
        <v>30000000</v>
      </c>
      <c r="P696" s="933" t="s">
        <v>308</v>
      </c>
      <c r="Q696" s="934" t="s">
        <v>44</v>
      </c>
      <c r="R696" s="55"/>
      <c r="S696" s="60"/>
      <c r="T696" s="55"/>
    </row>
    <row r="697" spans="1:20" ht="10.5" customHeight="1">
      <c r="A697" s="154"/>
      <c r="B697" s="838"/>
      <c r="C697" s="936"/>
      <c r="D697" s="980"/>
      <c r="E697" s="833" t="s">
        <v>41</v>
      </c>
      <c r="F697" s="917"/>
      <c r="G697" s="919"/>
      <c r="H697" s="917"/>
      <c r="I697" s="917"/>
      <c r="J697" s="848"/>
      <c r="K697" s="917"/>
      <c r="L697" s="848"/>
      <c r="M697" s="917"/>
      <c r="N697" s="848"/>
      <c r="O697" s="1024"/>
      <c r="P697" s="917"/>
      <c r="Q697" s="919"/>
      <c r="R697" s="84"/>
      <c r="S697" s="72"/>
      <c r="T697" s="84"/>
    </row>
    <row r="698" spans="1:20">
      <c r="A698" s="78"/>
      <c r="B698" s="265"/>
      <c r="C698" s="943">
        <v>10</v>
      </c>
      <c r="D698" s="984" t="s">
        <v>878</v>
      </c>
      <c r="E698" s="262" t="s">
        <v>38</v>
      </c>
      <c r="F698" s="916" t="s">
        <v>209</v>
      </c>
      <c r="G698" s="918" t="s">
        <v>221</v>
      </c>
      <c r="H698" s="916"/>
      <c r="I698" s="268"/>
      <c r="J698" s="916" t="s">
        <v>44</v>
      </c>
      <c r="K698" s="268"/>
      <c r="L698" s="138"/>
      <c r="M698" s="916" t="s">
        <v>44</v>
      </c>
      <c r="N698" s="138"/>
      <c r="O698" s="1023">
        <v>15000000</v>
      </c>
      <c r="P698" s="916" t="s">
        <v>308</v>
      </c>
      <c r="Q698" s="918" t="s">
        <v>44</v>
      </c>
      <c r="R698" s="83"/>
      <c r="S698" s="70"/>
      <c r="T698" s="83"/>
    </row>
    <row r="699" spans="1:20" ht="12" customHeight="1">
      <c r="A699" s="78"/>
      <c r="B699" s="265"/>
      <c r="C699" s="936"/>
      <c r="D699" s="980"/>
      <c r="E699" s="263" t="s">
        <v>41</v>
      </c>
      <c r="F699" s="917"/>
      <c r="G699" s="919"/>
      <c r="H699" s="917"/>
      <c r="I699" s="142"/>
      <c r="J699" s="917"/>
      <c r="K699" s="142"/>
      <c r="L699" s="140"/>
      <c r="M699" s="917"/>
      <c r="N699" s="140"/>
      <c r="O699" s="1024"/>
      <c r="P699" s="917"/>
      <c r="Q699" s="919"/>
      <c r="R699" s="84"/>
      <c r="S699" s="72"/>
      <c r="T699" s="84"/>
    </row>
    <row r="700" spans="1:20">
      <c r="A700" s="78"/>
      <c r="B700" s="265"/>
      <c r="C700" s="971">
        <v>11</v>
      </c>
      <c r="D700" s="984" t="s">
        <v>879</v>
      </c>
      <c r="E700" s="262" t="s">
        <v>38</v>
      </c>
      <c r="F700" s="921" t="s">
        <v>209</v>
      </c>
      <c r="G700" s="920" t="s">
        <v>221</v>
      </c>
      <c r="H700" s="921"/>
      <c r="I700" s="141"/>
      <c r="J700" s="921" t="s">
        <v>44</v>
      </c>
      <c r="K700" s="141"/>
      <c r="L700" s="139"/>
      <c r="M700" s="921" t="s">
        <v>44</v>
      </c>
      <c r="N700" s="139"/>
      <c r="O700" s="1025">
        <v>10000000</v>
      </c>
      <c r="P700" s="921" t="s">
        <v>308</v>
      </c>
      <c r="Q700" s="920" t="s">
        <v>44</v>
      </c>
      <c r="R700" s="85"/>
      <c r="S700" s="73"/>
      <c r="T700" s="85"/>
    </row>
    <row r="701" spans="1:20" ht="12" customHeight="1">
      <c r="A701" s="78"/>
      <c r="B701" s="265"/>
      <c r="C701" s="947"/>
      <c r="D701" s="980"/>
      <c r="E701" s="263" t="s">
        <v>41</v>
      </c>
      <c r="F701" s="917"/>
      <c r="G701" s="919"/>
      <c r="H701" s="917"/>
      <c r="I701" s="142"/>
      <c r="J701" s="917"/>
      <c r="K701" s="142"/>
      <c r="L701" s="140"/>
      <c r="M701" s="917"/>
      <c r="N701" s="140"/>
      <c r="O701" s="1024"/>
      <c r="P701" s="917"/>
      <c r="Q701" s="919"/>
      <c r="R701" s="84"/>
      <c r="S701" s="72"/>
      <c r="T701" s="84"/>
    </row>
    <row r="702" spans="1:20">
      <c r="A702" s="78"/>
      <c r="B702" s="265"/>
      <c r="C702" s="943">
        <v>12</v>
      </c>
      <c r="D702" s="984" t="s">
        <v>1047</v>
      </c>
      <c r="E702" s="262" t="s">
        <v>38</v>
      </c>
      <c r="F702" s="921" t="s">
        <v>1044</v>
      </c>
      <c r="G702" s="921" t="s">
        <v>221</v>
      </c>
      <c r="H702" s="249"/>
      <c r="I702" s="141" t="s">
        <v>44</v>
      </c>
      <c r="J702" s="139"/>
      <c r="K702" s="141" t="s">
        <v>44</v>
      </c>
      <c r="L702" s="139"/>
      <c r="M702" s="141" t="s">
        <v>44</v>
      </c>
      <c r="N702" s="139"/>
      <c r="O702" s="910">
        <v>30000000</v>
      </c>
      <c r="P702" s="921" t="s">
        <v>308</v>
      </c>
      <c r="Q702" s="920" t="s">
        <v>44</v>
      </c>
      <c r="R702" s="85"/>
      <c r="S702" s="73"/>
      <c r="T702" s="85"/>
    </row>
    <row r="703" spans="1:20">
      <c r="A703" s="78"/>
      <c r="B703" s="265"/>
      <c r="C703" s="936"/>
      <c r="D703" s="980"/>
      <c r="E703" s="261" t="s">
        <v>41</v>
      </c>
      <c r="F703" s="917"/>
      <c r="G703" s="917"/>
      <c r="H703" s="246"/>
      <c r="I703" s="142"/>
      <c r="J703" s="140"/>
      <c r="K703" s="142"/>
      <c r="L703" s="140"/>
      <c r="M703" s="142"/>
      <c r="N703" s="140"/>
      <c r="O703" s="911"/>
      <c r="P703" s="917"/>
      <c r="Q703" s="919"/>
      <c r="R703" s="84"/>
      <c r="S703" s="72"/>
      <c r="T703" s="84"/>
    </row>
    <row r="704" spans="1:20">
      <c r="A704" s="78"/>
      <c r="B704" s="265"/>
      <c r="C704" s="943">
        <v>13</v>
      </c>
      <c r="D704" s="984" t="s">
        <v>880</v>
      </c>
      <c r="E704" s="262" t="s">
        <v>38</v>
      </c>
      <c r="F704" s="916" t="s">
        <v>209</v>
      </c>
      <c r="G704" s="918" t="s">
        <v>221</v>
      </c>
      <c r="H704" s="916"/>
      <c r="I704" s="916" t="s">
        <v>44</v>
      </c>
      <c r="J704" s="138"/>
      <c r="K704" s="916" t="s">
        <v>44</v>
      </c>
      <c r="L704" s="138"/>
      <c r="M704" s="916" t="s">
        <v>44</v>
      </c>
      <c r="N704" s="138"/>
      <c r="O704" s="1023">
        <v>9000000</v>
      </c>
      <c r="P704" s="916" t="s">
        <v>308</v>
      </c>
      <c r="Q704" s="918" t="s">
        <v>44</v>
      </c>
      <c r="R704" s="83"/>
      <c r="S704" s="70"/>
      <c r="T704" s="83"/>
    </row>
    <row r="705" spans="1:20">
      <c r="A705" s="78"/>
      <c r="B705" s="265"/>
      <c r="C705" s="936"/>
      <c r="D705" s="980"/>
      <c r="E705" s="263" t="s">
        <v>41</v>
      </c>
      <c r="F705" s="917"/>
      <c r="G705" s="919"/>
      <c r="H705" s="917"/>
      <c r="I705" s="917"/>
      <c r="J705" s="140"/>
      <c r="K705" s="917"/>
      <c r="L705" s="140"/>
      <c r="M705" s="917"/>
      <c r="N705" s="140"/>
      <c r="O705" s="1024"/>
      <c r="P705" s="917"/>
      <c r="Q705" s="919"/>
      <c r="R705" s="84"/>
      <c r="S705" s="72"/>
      <c r="T705" s="84"/>
    </row>
    <row r="706" spans="1:20">
      <c r="A706" s="78"/>
      <c r="B706" s="265"/>
      <c r="C706" s="943">
        <v>14</v>
      </c>
      <c r="D706" s="302" t="s">
        <v>881</v>
      </c>
      <c r="E706" s="272" t="s">
        <v>38</v>
      </c>
      <c r="F706" s="923" t="s">
        <v>1083</v>
      </c>
      <c r="G706" s="920" t="s">
        <v>221</v>
      </c>
      <c r="H706" s="243"/>
      <c r="I706" s="921" t="s">
        <v>44</v>
      </c>
      <c r="J706" s="921"/>
      <c r="K706" s="921"/>
      <c r="L706" s="921"/>
      <c r="M706" s="921"/>
      <c r="N706" s="921"/>
      <c r="O706" s="1012">
        <v>5000000</v>
      </c>
      <c r="P706" s="921" t="s">
        <v>308</v>
      </c>
      <c r="Q706" s="918" t="s">
        <v>44</v>
      </c>
      <c r="R706" s="88"/>
      <c r="S706" s="76"/>
      <c r="T706" s="88"/>
    </row>
    <row r="707" spans="1:20">
      <c r="A707" s="78"/>
      <c r="B707" s="265"/>
      <c r="C707" s="936"/>
      <c r="D707" s="298" t="s">
        <v>869</v>
      </c>
      <c r="E707" s="263" t="s">
        <v>41</v>
      </c>
      <c r="F707" s="924"/>
      <c r="G707" s="919"/>
      <c r="H707" s="244"/>
      <c r="I707" s="917"/>
      <c r="J707" s="917"/>
      <c r="K707" s="917"/>
      <c r="L707" s="917"/>
      <c r="M707" s="917"/>
      <c r="N707" s="917"/>
      <c r="O707" s="1005"/>
      <c r="P707" s="917"/>
      <c r="Q707" s="919"/>
      <c r="R707" s="87"/>
      <c r="S707" s="82"/>
      <c r="T707" s="87"/>
    </row>
    <row r="708" spans="1:20">
      <c r="A708" s="78"/>
      <c r="B708" s="265"/>
      <c r="C708" s="935">
        <v>15</v>
      </c>
      <c r="D708" s="319" t="s">
        <v>1048</v>
      </c>
      <c r="E708" s="262" t="s">
        <v>518</v>
      </c>
      <c r="F708" s="245" t="s">
        <v>1049</v>
      </c>
      <c r="G708" s="921" t="s">
        <v>1050</v>
      </c>
      <c r="H708" s="245"/>
      <c r="I708" s="921" t="s">
        <v>44</v>
      </c>
      <c r="J708" s="138"/>
      <c r="K708" s="921"/>
      <c r="L708" s="921" t="s">
        <v>44</v>
      </c>
      <c r="M708" s="268"/>
      <c r="N708" s="921"/>
      <c r="O708" s="910">
        <v>232000000</v>
      </c>
      <c r="P708" s="921" t="s">
        <v>308</v>
      </c>
      <c r="Q708" s="920" t="s">
        <v>44</v>
      </c>
      <c r="R708" s="83"/>
      <c r="S708" s="70"/>
      <c r="T708" s="83"/>
    </row>
    <row r="709" spans="1:20">
      <c r="A709" s="155"/>
      <c r="B709" s="156"/>
      <c r="C709" s="936"/>
      <c r="D709" s="292" t="s">
        <v>1051</v>
      </c>
      <c r="E709" s="263" t="s">
        <v>41</v>
      </c>
      <c r="F709" s="246" t="s">
        <v>1052</v>
      </c>
      <c r="G709" s="917"/>
      <c r="H709" s="246"/>
      <c r="I709" s="917"/>
      <c r="J709" s="140"/>
      <c r="K709" s="917"/>
      <c r="L709" s="917"/>
      <c r="M709" s="142"/>
      <c r="N709" s="917"/>
      <c r="O709" s="911"/>
      <c r="P709" s="917"/>
      <c r="Q709" s="919"/>
      <c r="R709" s="84"/>
      <c r="S709" s="72"/>
      <c r="T709" s="84"/>
    </row>
    <row r="710" spans="1:20" s="65" customFormat="1">
      <c r="A710" s="155"/>
      <c r="B710" s="155"/>
      <c r="C710" s="763">
        <v>16</v>
      </c>
      <c r="D710" s="711" t="s">
        <v>1354</v>
      </c>
      <c r="E710" s="638" t="s">
        <v>38</v>
      </c>
      <c r="F710" s="753" t="s">
        <v>1076</v>
      </c>
      <c r="G710" s="753" t="s">
        <v>221</v>
      </c>
      <c r="H710" s="738"/>
      <c r="I710" s="753" t="s">
        <v>44</v>
      </c>
      <c r="J710" s="715" t="s">
        <v>44</v>
      </c>
      <c r="K710" s="753" t="s">
        <v>44</v>
      </c>
      <c r="L710" s="753" t="s">
        <v>44</v>
      </c>
      <c r="M710" s="716" t="s">
        <v>44</v>
      </c>
      <c r="N710" s="753" t="s">
        <v>44</v>
      </c>
      <c r="O710" s="735">
        <v>2880000</v>
      </c>
      <c r="P710" s="753" t="s">
        <v>308</v>
      </c>
      <c r="Q710" s="752" t="s">
        <v>1356</v>
      </c>
      <c r="R710" s="85"/>
      <c r="S710" s="73"/>
      <c r="T710" s="761"/>
    </row>
    <row r="711" spans="1:20" s="65" customFormat="1">
      <c r="A711" s="155"/>
      <c r="B711" s="155"/>
      <c r="C711" s="765"/>
      <c r="D711" s="750"/>
      <c r="E711" s="712" t="s">
        <v>41</v>
      </c>
      <c r="F711" s="739"/>
      <c r="G711" s="739"/>
      <c r="H711" s="739"/>
      <c r="I711" s="739"/>
      <c r="J711" s="758"/>
      <c r="K711" s="739"/>
      <c r="L711" s="739"/>
      <c r="M711" s="759"/>
      <c r="N711" s="739"/>
      <c r="O711" s="736"/>
      <c r="P711" s="739"/>
      <c r="Q711" s="733"/>
      <c r="R711" s="84"/>
      <c r="S711" s="72"/>
      <c r="T711" s="762"/>
    </row>
    <row r="712" spans="1:20">
      <c r="A712" s="155">
        <v>4.5999999999999996</v>
      </c>
      <c r="B712" s="156" t="s">
        <v>616</v>
      </c>
      <c r="C712" s="943">
        <v>1</v>
      </c>
      <c r="D712" s="984" t="s">
        <v>882</v>
      </c>
      <c r="E712" s="262" t="s">
        <v>38</v>
      </c>
      <c r="F712" s="916" t="s">
        <v>92</v>
      </c>
      <c r="G712" s="916" t="s">
        <v>50</v>
      </c>
      <c r="H712" s="916" t="s">
        <v>44</v>
      </c>
      <c r="I712" s="916" t="s">
        <v>44</v>
      </c>
      <c r="J712" s="916" t="s">
        <v>44</v>
      </c>
      <c r="K712" s="916" t="s">
        <v>44</v>
      </c>
      <c r="L712" s="916" t="s">
        <v>44</v>
      </c>
      <c r="M712" s="916" t="s">
        <v>44</v>
      </c>
      <c r="N712" s="916" t="s">
        <v>44</v>
      </c>
      <c r="O712" s="1022">
        <v>10800000</v>
      </c>
      <c r="P712" s="916" t="s">
        <v>308</v>
      </c>
      <c r="Q712" s="918" t="s">
        <v>44</v>
      </c>
      <c r="R712" s="83"/>
      <c r="S712" s="70"/>
      <c r="T712" s="83"/>
    </row>
    <row r="713" spans="1:20">
      <c r="A713" s="78"/>
      <c r="B713" s="512" t="s">
        <v>212</v>
      </c>
      <c r="C713" s="936"/>
      <c r="D713" s="980"/>
      <c r="E713" s="263" t="s">
        <v>41</v>
      </c>
      <c r="F713" s="917"/>
      <c r="G713" s="917"/>
      <c r="H713" s="917"/>
      <c r="I713" s="917"/>
      <c r="J713" s="917"/>
      <c r="K713" s="917"/>
      <c r="L713" s="917"/>
      <c r="M713" s="917"/>
      <c r="N713" s="917"/>
      <c r="O713" s="911"/>
      <c r="P713" s="917"/>
      <c r="Q713" s="919"/>
      <c r="R713" s="83"/>
      <c r="S713" s="70"/>
      <c r="T713" s="83"/>
    </row>
    <row r="714" spans="1:20">
      <c r="A714" s="78"/>
      <c r="B714" s="512" t="s">
        <v>213</v>
      </c>
      <c r="C714" s="943">
        <v>2</v>
      </c>
      <c r="D714" s="320" t="s">
        <v>883</v>
      </c>
      <c r="E714" s="262" t="s">
        <v>38</v>
      </c>
      <c r="F714" s="908" t="s">
        <v>1355</v>
      </c>
      <c r="G714" s="921" t="s">
        <v>488</v>
      </c>
      <c r="H714" s="921" t="s">
        <v>44</v>
      </c>
      <c r="I714" s="920" t="s">
        <v>44</v>
      </c>
      <c r="J714" s="921" t="s">
        <v>44</v>
      </c>
      <c r="K714" s="920" t="s">
        <v>44</v>
      </c>
      <c r="L714" s="921" t="s">
        <v>44</v>
      </c>
      <c r="M714" s="920" t="s">
        <v>44</v>
      </c>
      <c r="N714" s="921" t="s">
        <v>44</v>
      </c>
      <c r="O714" s="910">
        <v>16200000</v>
      </c>
      <c r="P714" s="921" t="s">
        <v>308</v>
      </c>
      <c r="Q714" s="918" t="s">
        <v>44</v>
      </c>
      <c r="R714" s="85"/>
      <c r="S714" s="73"/>
      <c r="T714" s="85"/>
    </row>
    <row r="715" spans="1:20">
      <c r="A715" s="155"/>
      <c r="B715" s="156"/>
      <c r="C715" s="936"/>
      <c r="D715" s="316" t="s">
        <v>884</v>
      </c>
      <c r="E715" s="312" t="s">
        <v>41</v>
      </c>
      <c r="F715" s="917"/>
      <c r="G715" s="917"/>
      <c r="H715" s="917"/>
      <c r="I715" s="919"/>
      <c r="J715" s="917"/>
      <c r="K715" s="919"/>
      <c r="L715" s="917"/>
      <c r="M715" s="919"/>
      <c r="N715" s="917"/>
      <c r="O715" s="911"/>
      <c r="P715" s="917"/>
      <c r="Q715" s="919"/>
      <c r="R715" s="84"/>
      <c r="S715" s="72"/>
      <c r="T715" s="84"/>
    </row>
    <row r="716" spans="1:20" s="65" customFormat="1">
      <c r="A716" s="155"/>
      <c r="B716" s="156"/>
      <c r="C716" s="744"/>
      <c r="D716" s="320"/>
      <c r="E716" s="749"/>
      <c r="F716" s="737"/>
      <c r="G716" s="737"/>
      <c r="H716" s="737"/>
      <c r="I716" s="743"/>
      <c r="J716" s="737"/>
      <c r="K716" s="743"/>
      <c r="L716" s="737"/>
      <c r="M716" s="743"/>
      <c r="N716" s="737"/>
      <c r="O716" s="746"/>
      <c r="P716" s="737"/>
      <c r="Q716" s="743"/>
      <c r="R716" s="83"/>
      <c r="S716" s="70"/>
      <c r="T716" s="83"/>
    </row>
    <row r="717" spans="1:20">
      <c r="A717" s="155"/>
      <c r="B717" s="156"/>
      <c r="C717" s="943">
        <v>3</v>
      </c>
      <c r="D717" s="320" t="s">
        <v>885</v>
      </c>
      <c r="E717" s="262" t="s">
        <v>38</v>
      </c>
      <c r="F717" s="921" t="s">
        <v>222</v>
      </c>
      <c r="G717" s="921" t="s">
        <v>488</v>
      </c>
      <c r="H717" s="921" t="s">
        <v>44</v>
      </c>
      <c r="I717" s="920" t="s">
        <v>44</v>
      </c>
      <c r="J717" s="921" t="s">
        <v>44</v>
      </c>
      <c r="K717" s="920" t="s">
        <v>44</v>
      </c>
      <c r="L717" s="921" t="s">
        <v>44</v>
      </c>
      <c r="M717" s="920" t="s">
        <v>44</v>
      </c>
      <c r="N717" s="921" t="s">
        <v>44</v>
      </c>
      <c r="O717" s="910">
        <v>7200000</v>
      </c>
      <c r="P717" s="921" t="s">
        <v>308</v>
      </c>
      <c r="Q717" s="918" t="s">
        <v>44</v>
      </c>
      <c r="R717" s="83"/>
      <c r="S717" s="253"/>
      <c r="T717" s="83"/>
    </row>
    <row r="718" spans="1:20">
      <c r="A718" s="78"/>
      <c r="B718" s="265"/>
      <c r="C718" s="936"/>
      <c r="D718" s="316" t="s">
        <v>886</v>
      </c>
      <c r="E718" s="263" t="s">
        <v>41</v>
      </c>
      <c r="F718" s="917"/>
      <c r="G718" s="917"/>
      <c r="H718" s="917"/>
      <c r="I718" s="919"/>
      <c r="J718" s="917"/>
      <c r="K718" s="919"/>
      <c r="L718" s="917"/>
      <c r="M718" s="919"/>
      <c r="N718" s="917"/>
      <c r="O718" s="911"/>
      <c r="P718" s="917"/>
      <c r="Q718" s="919"/>
      <c r="R718" s="83"/>
      <c r="S718" s="250"/>
      <c r="T718" s="83"/>
    </row>
    <row r="719" spans="1:20">
      <c r="A719" s="78"/>
      <c r="B719" s="265"/>
      <c r="C719" s="943">
        <v>4</v>
      </c>
      <c r="D719" s="320" t="s">
        <v>887</v>
      </c>
      <c r="E719" s="262" t="s">
        <v>38</v>
      </c>
      <c r="F719" s="921" t="s">
        <v>224</v>
      </c>
      <c r="G719" s="921" t="s">
        <v>488</v>
      </c>
      <c r="H719" s="921" t="s">
        <v>44</v>
      </c>
      <c r="I719" s="920" t="s">
        <v>44</v>
      </c>
      <c r="J719" s="921" t="s">
        <v>44</v>
      </c>
      <c r="K719" s="920" t="s">
        <v>44</v>
      </c>
      <c r="L719" s="921" t="s">
        <v>44</v>
      </c>
      <c r="M719" s="920" t="s">
        <v>44</v>
      </c>
      <c r="N719" s="921" t="s">
        <v>44</v>
      </c>
      <c r="O719" s="910">
        <v>18000000</v>
      </c>
      <c r="P719" s="916" t="s">
        <v>308</v>
      </c>
      <c r="Q719" s="920" t="s">
        <v>44</v>
      </c>
      <c r="R719" s="85"/>
      <c r="S719" s="73"/>
      <c r="T719" s="85"/>
    </row>
    <row r="720" spans="1:20">
      <c r="A720" s="78"/>
      <c r="B720" s="265"/>
      <c r="C720" s="936"/>
      <c r="D720" s="316" t="s">
        <v>888</v>
      </c>
      <c r="E720" s="263" t="s">
        <v>41</v>
      </c>
      <c r="F720" s="917"/>
      <c r="G720" s="917"/>
      <c r="H720" s="917"/>
      <c r="I720" s="919"/>
      <c r="J720" s="917"/>
      <c r="K720" s="919"/>
      <c r="L720" s="917"/>
      <c r="M720" s="919"/>
      <c r="N720" s="917"/>
      <c r="O720" s="911"/>
      <c r="P720" s="917"/>
      <c r="Q720" s="919"/>
      <c r="R720" s="84"/>
      <c r="S720" s="72"/>
      <c r="T720" s="84"/>
    </row>
    <row r="721" spans="1:20">
      <c r="A721" s="78"/>
      <c r="B721" s="265"/>
      <c r="C721" s="943">
        <v>5</v>
      </c>
      <c r="D721" s="984" t="s">
        <v>889</v>
      </c>
      <c r="E721" s="262" t="s">
        <v>38</v>
      </c>
      <c r="F721" s="921" t="s">
        <v>224</v>
      </c>
      <c r="G721" s="921" t="s">
        <v>488</v>
      </c>
      <c r="H721" s="921" t="s">
        <v>44</v>
      </c>
      <c r="I721" s="920" t="s">
        <v>44</v>
      </c>
      <c r="J721" s="921" t="s">
        <v>44</v>
      </c>
      <c r="K721" s="920" t="s">
        <v>44</v>
      </c>
      <c r="L721" s="921" t="s">
        <v>44</v>
      </c>
      <c r="M721" s="920" t="s">
        <v>44</v>
      </c>
      <c r="N721" s="921" t="s">
        <v>44</v>
      </c>
      <c r="O721" s="910">
        <v>15000000</v>
      </c>
      <c r="P721" s="916" t="s">
        <v>308</v>
      </c>
      <c r="Q721" s="920" t="s">
        <v>44</v>
      </c>
      <c r="R721" s="85"/>
      <c r="S721" s="73"/>
      <c r="T721" s="85"/>
    </row>
    <row r="722" spans="1:20" ht="14.25" customHeight="1">
      <c r="A722" s="78"/>
      <c r="B722" s="265"/>
      <c r="C722" s="936"/>
      <c r="D722" s="980"/>
      <c r="E722" s="263" t="s">
        <v>41</v>
      </c>
      <c r="F722" s="917"/>
      <c r="G722" s="917"/>
      <c r="H722" s="917"/>
      <c r="I722" s="919"/>
      <c r="J722" s="917"/>
      <c r="K722" s="919"/>
      <c r="L722" s="917"/>
      <c r="M722" s="919"/>
      <c r="N722" s="917"/>
      <c r="O722" s="911"/>
      <c r="P722" s="917"/>
      <c r="Q722" s="919"/>
      <c r="R722" s="84"/>
      <c r="S722" s="72"/>
      <c r="T722" s="84"/>
    </row>
    <row r="723" spans="1:20">
      <c r="A723" s="78"/>
      <c r="B723" s="265"/>
      <c r="C723" s="943">
        <v>6</v>
      </c>
      <c r="D723" s="302" t="s">
        <v>890</v>
      </c>
      <c r="E723" s="262" t="s">
        <v>38</v>
      </c>
      <c r="F723" s="921" t="s">
        <v>225</v>
      </c>
      <c r="G723" s="921" t="s">
        <v>488</v>
      </c>
      <c r="H723" s="921" t="s">
        <v>44</v>
      </c>
      <c r="I723" s="920" t="s">
        <v>44</v>
      </c>
      <c r="J723" s="921" t="s">
        <v>44</v>
      </c>
      <c r="K723" s="920" t="s">
        <v>44</v>
      </c>
      <c r="L723" s="921" t="s">
        <v>44</v>
      </c>
      <c r="M723" s="920" t="s">
        <v>44</v>
      </c>
      <c r="N723" s="921" t="s">
        <v>44</v>
      </c>
      <c r="O723" s="910">
        <v>1500000</v>
      </c>
      <c r="P723" s="921" t="s">
        <v>308</v>
      </c>
      <c r="Q723" s="918" t="s">
        <v>44</v>
      </c>
      <c r="R723" s="83"/>
      <c r="S723" s="70"/>
      <c r="T723" s="83"/>
    </row>
    <row r="724" spans="1:20" ht="12.75" customHeight="1">
      <c r="A724" s="78"/>
      <c r="B724" s="265"/>
      <c r="C724" s="936"/>
      <c r="D724" s="298" t="s">
        <v>888</v>
      </c>
      <c r="E724" s="263" t="s">
        <v>41</v>
      </c>
      <c r="F724" s="917"/>
      <c r="G724" s="917"/>
      <c r="H724" s="917"/>
      <c r="I724" s="919"/>
      <c r="J724" s="917"/>
      <c r="K724" s="919"/>
      <c r="L724" s="917"/>
      <c r="M724" s="919"/>
      <c r="N724" s="917"/>
      <c r="O724" s="911"/>
      <c r="P724" s="917"/>
      <c r="Q724" s="919"/>
      <c r="R724" s="84"/>
      <c r="S724" s="72"/>
      <c r="T724" s="84"/>
    </row>
    <row r="725" spans="1:20">
      <c r="A725" s="78"/>
      <c r="B725" s="265"/>
      <c r="C725" s="935">
        <v>7</v>
      </c>
      <c r="D725" s="302" t="s">
        <v>891</v>
      </c>
      <c r="E725" s="262" t="s">
        <v>38</v>
      </c>
      <c r="F725" s="921" t="s">
        <v>57</v>
      </c>
      <c r="G725" s="921" t="s">
        <v>488</v>
      </c>
      <c r="H725" s="921" t="s">
        <v>44</v>
      </c>
      <c r="I725" s="920" t="s">
        <v>44</v>
      </c>
      <c r="J725" s="921" t="s">
        <v>44</v>
      </c>
      <c r="K725" s="920" t="s">
        <v>44</v>
      </c>
      <c r="L725" s="921" t="s">
        <v>44</v>
      </c>
      <c r="M725" s="920" t="s">
        <v>44</v>
      </c>
      <c r="N725" s="921" t="s">
        <v>44</v>
      </c>
      <c r="O725" s="910">
        <v>7500000</v>
      </c>
      <c r="P725" s="921" t="s">
        <v>308</v>
      </c>
      <c r="Q725" s="918" t="s">
        <v>44</v>
      </c>
      <c r="R725" s="83"/>
      <c r="S725" s="70"/>
      <c r="T725" s="83"/>
    </row>
    <row r="726" spans="1:20" ht="14.25" customHeight="1">
      <c r="A726" s="78"/>
      <c r="B726" s="265"/>
      <c r="C726" s="936"/>
      <c r="D726" s="298" t="s">
        <v>892</v>
      </c>
      <c r="E726" s="263" t="s">
        <v>41</v>
      </c>
      <c r="F726" s="917"/>
      <c r="G726" s="917"/>
      <c r="H726" s="917"/>
      <c r="I726" s="919"/>
      <c r="J726" s="917"/>
      <c r="K726" s="919"/>
      <c r="L726" s="917"/>
      <c r="M726" s="919"/>
      <c r="N726" s="917"/>
      <c r="O726" s="911"/>
      <c r="P726" s="917"/>
      <c r="Q726" s="919"/>
      <c r="R726" s="84"/>
      <c r="S726" s="72"/>
      <c r="T726" s="84"/>
    </row>
    <row r="727" spans="1:20" s="65" customFormat="1" ht="14.25" customHeight="1">
      <c r="A727" s="78"/>
      <c r="B727" s="443"/>
      <c r="C727" s="763">
        <v>8</v>
      </c>
      <c r="D727" s="764" t="s">
        <v>1379</v>
      </c>
      <c r="E727" s="638" t="s">
        <v>1380</v>
      </c>
      <c r="F727" s="721" t="s">
        <v>1381</v>
      </c>
      <c r="G727" s="719"/>
      <c r="H727" s="717"/>
      <c r="I727" s="727" t="s">
        <v>44</v>
      </c>
      <c r="J727" s="721" t="s">
        <v>44</v>
      </c>
      <c r="K727" s="727" t="s">
        <v>44</v>
      </c>
      <c r="L727" s="721" t="s">
        <v>44</v>
      </c>
      <c r="M727" s="727" t="s">
        <v>44</v>
      </c>
      <c r="N727" s="721" t="s">
        <v>44</v>
      </c>
      <c r="O727" s="723">
        <v>3600000</v>
      </c>
      <c r="P727" s="717"/>
      <c r="Q727" s="719"/>
      <c r="R727" s="85"/>
      <c r="S727" s="73"/>
      <c r="T727" s="761"/>
    </row>
    <row r="728" spans="1:20" s="65" customFormat="1" ht="14.25" customHeight="1">
      <c r="A728" s="78"/>
      <c r="B728" s="443"/>
      <c r="C728" s="765"/>
      <c r="D728" s="298"/>
      <c r="E728" s="712" t="s">
        <v>41</v>
      </c>
      <c r="F728" s="718"/>
      <c r="G728" s="720"/>
      <c r="H728" s="718"/>
      <c r="I728" s="720"/>
      <c r="J728" s="718"/>
      <c r="K728" s="720"/>
      <c r="L728" s="718"/>
      <c r="M728" s="720"/>
      <c r="N728" s="718"/>
      <c r="O728" s="724"/>
      <c r="P728" s="718"/>
      <c r="Q728" s="720"/>
      <c r="R728" s="84"/>
      <c r="S728" s="72"/>
      <c r="T728" s="762"/>
    </row>
    <row r="729" spans="1:20">
      <c r="A729" s="78"/>
      <c r="B729" s="265"/>
      <c r="C729" s="943">
        <v>9</v>
      </c>
      <c r="D729" s="972" t="s">
        <v>1224</v>
      </c>
      <c r="E729" s="262" t="s">
        <v>38</v>
      </c>
      <c r="F729" s="987" t="s">
        <v>1378</v>
      </c>
      <c r="G729" s="268" t="s">
        <v>232</v>
      </c>
      <c r="H729" s="916" t="s">
        <v>44</v>
      </c>
      <c r="I729" s="918" t="s">
        <v>44</v>
      </c>
      <c r="J729" s="916" t="s">
        <v>44</v>
      </c>
      <c r="K729" s="918" t="s">
        <v>44</v>
      </c>
      <c r="L729" s="916" t="s">
        <v>44</v>
      </c>
      <c r="M729" s="918" t="s">
        <v>44</v>
      </c>
      <c r="N729" s="916" t="s">
        <v>44</v>
      </c>
      <c r="O729" s="1022">
        <v>288000000</v>
      </c>
      <c r="P729" s="916" t="s">
        <v>308</v>
      </c>
      <c r="Q729" s="918" t="s">
        <v>44</v>
      </c>
      <c r="R729" s="83"/>
      <c r="S729" s="70"/>
      <c r="T729" s="83"/>
    </row>
    <row r="730" spans="1:20" ht="15.75" thickBot="1">
      <c r="A730" s="324"/>
      <c r="B730" s="162"/>
      <c r="C730" s="948"/>
      <c r="D730" s="974"/>
      <c r="E730" s="273" t="s">
        <v>41</v>
      </c>
      <c r="F730" s="922"/>
      <c r="G730" s="294" t="s">
        <v>192</v>
      </c>
      <c r="H730" s="922"/>
      <c r="I730" s="988"/>
      <c r="J730" s="922"/>
      <c r="K730" s="988"/>
      <c r="L730" s="922"/>
      <c r="M730" s="988"/>
      <c r="N730" s="922"/>
      <c r="O730" s="1051"/>
      <c r="P730" s="922"/>
      <c r="Q730" s="988"/>
      <c r="R730" s="56"/>
      <c r="S730" s="62"/>
      <c r="T730" s="56"/>
    </row>
    <row r="731" spans="1:20">
      <c r="A731" s="224"/>
      <c r="B731" s="161"/>
      <c r="C731" s="977">
        <v>10</v>
      </c>
      <c r="D731" s="310" t="s">
        <v>1063</v>
      </c>
      <c r="E731" s="64" t="s">
        <v>38</v>
      </c>
      <c r="F731" s="933" t="s">
        <v>637</v>
      </c>
      <c r="G731" s="58" t="s">
        <v>233</v>
      </c>
      <c r="H731" s="933" t="s">
        <v>44</v>
      </c>
      <c r="I731" s="934" t="s">
        <v>44</v>
      </c>
      <c r="J731" s="933" t="s">
        <v>44</v>
      </c>
      <c r="K731" s="934" t="s">
        <v>44</v>
      </c>
      <c r="L731" s="933" t="s">
        <v>44</v>
      </c>
      <c r="M731" s="934" t="s">
        <v>44</v>
      </c>
      <c r="N731" s="933" t="s">
        <v>44</v>
      </c>
      <c r="O731" s="1043">
        <v>10800000</v>
      </c>
      <c r="P731" s="933" t="s">
        <v>308</v>
      </c>
      <c r="Q731" s="934" t="s">
        <v>44</v>
      </c>
      <c r="R731" s="55"/>
      <c r="S731" s="60"/>
      <c r="T731" s="55"/>
    </row>
    <row r="732" spans="1:20">
      <c r="A732" s="155"/>
      <c r="B732" s="156"/>
      <c r="C732" s="936"/>
      <c r="D732" s="298" t="s">
        <v>1064</v>
      </c>
      <c r="E732" s="263" t="s">
        <v>41</v>
      </c>
      <c r="F732" s="917"/>
      <c r="G732" s="142" t="s">
        <v>234</v>
      </c>
      <c r="H732" s="917"/>
      <c r="I732" s="919"/>
      <c r="J732" s="917"/>
      <c r="K732" s="919"/>
      <c r="L732" s="917"/>
      <c r="M732" s="919"/>
      <c r="N732" s="917"/>
      <c r="O732" s="911"/>
      <c r="P732" s="917"/>
      <c r="Q732" s="919"/>
      <c r="R732" s="84"/>
      <c r="S732" s="72"/>
      <c r="T732" s="84"/>
    </row>
    <row r="733" spans="1:20">
      <c r="A733" s="78"/>
      <c r="B733" s="156"/>
      <c r="C733" s="935">
        <v>11</v>
      </c>
      <c r="D733" s="302" t="s">
        <v>1061</v>
      </c>
      <c r="E733" s="262" t="s">
        <v>38</v>
      </c>
      <c r="F733" s="921" t="s">
        <v>237</v>
      </c>
      <c r="G733" s="268" t="s">
        <v>235</v>
      </c>
      <c r="H733" s="921" t="s">
        <v>44</v>
      </c>
      <c r="I733" s="920" t="s">
        <v>44</v>
      </c>
      <c r="J733" s="921" t="s">
        <v>44</v>
      </c>
      <c r="K733" s="920" t="s">
        <v>44</v>
      </c>
      <c r="L733" s="921" t="s">
        <v>44</v>
      </c>
      <c r="M733" s="920" t="s">
        <v>44</v>
      </c>
      <c r="N733" s="921" t="s">
        <v>44</v>
      </c>
      <c r="O733" s="910">
        <v>14400000</v>
      </c>
      <c r="P733" s="921" t="s">
        <v>308</v>
      </c>
      <c r="Q733" s="918" t="s">
        <v>44</v>
      </c>
      <c r="R733" s="83"/>
      <c r="S733" s="70"/>
      <c r="T733" s="83"/>
    </row>
    <row r="734" spans="1:20">
      <c r="A734" s="269"/>
      <c r="B734" s="156"/>
      <c r="C734" s="936"/>
      <c r="D734" s="314" t="s">
        <v>1062</v>
      </c>
      <c r="E734" s="263" t="s">
        <v>41</v>
      </c>
      <c r="F734" s="917"/>
      <c r="G734" s="142" t="s">
        <v>238</v>
      </c>
      <c r="H734" s="917"/>
      <c r="I734" s="919"/>
      <c r="J734" s="917"/>
      <c r="K734" s="919"/>
      <c r="L734" s="917"/>
      <c r="M734" s="919"/>
      <c r="N734" s="917"/>
      <c r="O734" s="911"/>
      <c r="P734" s="917"/>
      <c r="Q734" s="919"/>
      <c r="R734" s="84"/>
      <c r="S734" s="72"/>
      <c r="T734" s="84"/>
    </row>
    <row r="735" spans="1:20">
      <c r="A735" s="152"/>
      <c r="B735" s="154"/>
      <c r="C735" s="943">
        <v>12</v>
      </c>
      <c r="D735" s="972" t="s">
        <v>1084</v>
      </c>
      <c r="E735" s="262" t="s">
        <v>38</v>
      </c>
      <c r="F735" s="908" t="s">
        <v>1028</v>
      </c>
      <c r="G735" s="920" t="s">
        <v>239</v>
      </c>
      <c r="H735" s="921" t="s">
        <v>44</v>
      </c>
      <c r="I735" s="920" t="s">
        <v>44</v>
      </c>
      <c r="J735" s="921" t="s">
        <v>44</v>
      </c>
      <c r="K735" s="920" t="s">
        <v>44</v>
      </c>
      <c r="L735" s="921" t="s">
        <v>44</v>
      </c>
      <c r="M735" s="920" t="s">
        <v>44</v>
      </c>
      <c r="N735" s="921" t="s">
        <v>44</v>
      </c>
      <c r="O735" s="1020">
        <v>57600000</v>
      </c>
      <c r="P735" s="921" t="s">
        <v>308</v>
      </c>
      <c r="Q735" s="920" t="s">
        <v>44</v>
      </c>
      <c r="R735" s="85"/>
      <c r="S735" s="73"/>
      <c r="T735" s="85"/>
    </row>
    <row r="736" spans="1:20">
      <c r="A736" s="152"/>
      <c r="B736" s="154"/>
      <c r="C736" s="936"/>
      <c r="D736" s="945"/>
      <c r="E736" s="263" t="s">
        <v>41</v>
      </c>
      <c r="F736" s="917"/>
      <c r="G736" s="919"/>
      <c r="H736" s="917"/>
      <c r="I736" s="919"/>
      <c r="J736" s="917"/>
      <c r="K736" s="919"/>
      <c r="L736" s="917"/>
      <c r="M736" s="919"/>
      <c r="N736" s="917"/>
      <c r="O736" s="1021"/>
      <c r="P736" s="917"/>
      <c r="Q736" s="918"/>
      <c r="R736" s="84"/>
      <c r="S736" s="72"/>
      <c r="T736" s="84"/>
    </row>
    <row r="737" spans="1:20">
      <c r="A737" s="152"/>
      <c r="B737" s="154"/>
      <c r="C737" s="943">
        <v>13</v>
      </c>
      <c r="D737" s="972" t="s">
        <v>893</v>
      </c>
      <c r="E737" s="262" t="s">
        <v>38</v>
      </c>
      <c r="F737" s="921" t="s">
        <v>240</v>
      </c>
      <c r="G737" s="920" t="s">
        <v>241</v>
      </c>
      <c r="H737" s="921" t="s">
        <v>44</v>
      </c>
      <c r="I737" s="920" t="s">
        <v>44</v>
      </c>
      <c r="J737" s="921" t="s">
        <v>44</v>
      </c>
      <c r="K737" s="920" t="s">
        <v>44</v>
      </c>
      <c r="L737" s="921" t="s">
        <v>44</v>
      </c>
      <c r="M737" s="920" t="s">
        <v>44</v>
      </c>
      <c r="N737" s="921" t="s">
        <v>44</v>
      </c>
      <c r="O737" s="1020">
        <v>16200000</v>
      </c>
      <c r="P737" s="916" t="s">
        <v>308</v>
      </c>
      <c r="Q737" s="920" t="s">
        <v>44</v>
      </c>
      <c r="R737" s="85"/>
      <c r="S737" s="73"/>
      <c r="T737" s="85"/>
    </row>
    <row r="738" spans="1:20">
      <c r="A738" s="152"/>
      <c r="B738" s="154"/>
      <c r="C738" s="936"/>
      <c r="D738" s="945"/>
      <c r="E738" s="263" t="s">
        <v>41</v>
      </c>
      <c r="F738" s="917"/>
      <c r="G738" s="919"/>
      <c r="H738" s="917"/>
      <c r="I738" s="919"/>
      <c r="J738" s="917"/>
      <c r="K738" s="919"/>
      <c r="L738" s="917"/>
      <c r="M738" s="919"/>
      <c r="N738" s="917"/>
      <c r="O738" s="1021"/>
      <c r="P738" s="917"/>
      <c r="Q738" s="918"/>
      <c r="R738" s="84"/>
      <c r="S738" s="72"/>
      <c r="T738" s="84"/>
    </row>
    <row r="739" spans="1:20">
      <c r="A739" s="152"/>
      <c r="B739" s="154"/>
      <c r="C739" s="935">
        <v>14</v>
      </c>
      <c r="D739" s="944" t="s">
        <v>894</v>
      </c>
      <c r="E739" s="141" t="s">
        <v>38</v>
      </c>
      <c r="F739" s="921" t="s">
        <v>243</v>
      </c>
      <c r="G739" s="920" t="s">
        <v>244</v>
      </c>
      <c r="H739" s="921" t="s">
        <v>44</v>
      </c>
      <c r="I739" s="920" t="s">
        <v>44</v>
      </c>
      <c r="J739" s="921" t="s">
        <v>44</v>
      </c>
      <c r="K739" s="920" t="s">
        <v>44</v>
      </c>
      <c r="L739" s="921" t="s">
        <v>44</v>
      </c>
      <c r="M739" s="920" t="s">
        <v>44</v>
      </c>
      <c r="N739" s="921" t="s">
        <v>44</v>
      </c>
      <c r="O739" s="1020">
        <v>18000000</v>
      </c>
      <c r="P739" s="923" t="s">
        <v>308</v>
      </c>
      <c r="Q739" s="920" t="s">
        <v>44</v>
      </c>
      <c r="R739" s="85"/>
      <c r="S739" s="73"/>
      <c r="T739" s="85"/>
    </row>
    <row r="740" spans="1:20">
      <c r="A740" s="152"/>
      <c r="B740" s="154"/>
      <c r="C740" s="936"/>
      <c r="D740" s="945"/>
      <c r="E740" s="142" t="s">
        <v>41</v>
      </c>
      <c r="F740" s="917"/>
      <c r="G740" s="919"/>
      <c r="H740" s="917"/>
      <c r="I740" s="919"/>
      <c r="J740" s="917"/>
      <c r="K740" s="919"/>
      <c r="L740" s="917"/>
      <c r="M740" s="919"/>
      <c r="N740" s="917"/>
      <c r="O740" s="1021"/>
      <c r="P740" s="924"/>
      <c r="Q740" s="918"/>
      <c r="R740" s="84"/>
      <c r="S740" s="72"/>
      <c r="T740" s="84"/>
    </row>
    <row r="741" spans="1:20">
      <c r="A741" s="152"/>
      <c r="B741" s="154"/>
      <c r="C741" s="943">
        <v>15</v>
      </c>
      <c r="D741" s="972" t="s">
        <v>895</v>
      </c>
      <c r="E741" s="832" t="s">
        <v>38</v>
      </c>
      <c r="F741" s="908" t="s">
        <v>1400</v>
      </c>
      <c r="G741" s="841" t="s">
        <v>40</v>
      </c>
      <c r="H741" s="921" t="s">
        <v>44</v>
      </c>
      <c r="I741" s="920" t="s">
        <v>44</v>
      </c>
      <c r="J741" s="921" t="s">
        <v>44</v>
      </c>
      <c r="K741" s="920" t="s">
        <v>44</v>
      </c>
      <c r="L741" s="921" t="s">
        <v>44</v>
      </c>
      <c r="M741" s="920" t="s">
        <v>44</v>
      </c>
      <c r="N741" s="921" t="s">
        <v>44</v>
      </c>
      <c r="O741" s="1020">
        <v>144000000</v>
      </c>
      <c r="P741" s="916" t="s">
        <v>308</v>
      </c>
      <c r="Q741" s="920" t="s">
        <v>44</v>
      </c>
      <c r="R741" s="83"/>
      <c r="S741" s="70"/>
      <c r="T741" s="83"/>
    </row>
    <row r="742" spans="1:20" ht="15.75" thickBot="1">
      <c r="A742" s="856"/>
      <c r="B742" s="157"/>
      <c r="C742" s="948"/>
      <c r="D742" s="974"/>
      <c r="E742" s="273" t="s">
        <v>41</v>
      </c>
      <c r="F742" s="922"/>
      <c r="G742" s="294" t="s">
        <v>231</v>
      </c>
      <c r="H742" s="922"/>
      <c r="I742" s="988"/>
      <c r="J742" s="922"/>
      <c r="K742" s="988"/>
      <c r="L742" s="922"/>
      <c r="M742" s="988"/>
      <c r="N742" s="922"/>
      <c r="O742" s="1016"/>
      <c r="P742" s="922"/>
      <c r="Q742" s="988"/>
      <c r="R742" s="56"/>
      <c r="S742" s="62"/>
      <c r="T742" s="56"/>
    </row>
    <row r="743" spans="1:20">
      <c r="A743" s="152"/>
      <c r="B743" s="154"/>
      <c r="C743" s="943">
        <v>16</v>
      </c>
      <c r="D743" s="972" t="s">
        <v>896</v>
      </c>
      <c r="E743" s="262" t="s">
        <v>38</v>
      </c>
      <c r="F743" s="987" t="s">
        <v>1382</v>
      </c>
      <c r="G743" s="268" t="s">
        <v>235</v>
      </c>
      <c r="H743" s="916" t="s">
        <v>44</v>
      </c>
      <c r="I743" s="918" t="s">
        <v>44</v>
      </c>
      <c r="J743" s="916" t="s">
        <v>44</v>
      </c>
      <c r="K743" s="918" t="s">
        <v>44</v>
      </c>
      <c r="L743" s="916" t="s">
        <v>44</v>
      </c>
      <c r="M743" s="918" t="s">
        <v>44</v>
      </c>
      <c r="N743" s="916" t="s">
        <v>44</v>
      </c>
      <c r="O743" s="1017">
        <v>43200000</v>
      </c>
      <c r="P743" s="916" t="s">
        <v>308</v>
      </c>
      <c r="Q743" s="918" t="s">
        <v>44</v>
      </c>
      <c r="R743" s="83"/>
      <c r="S743" s="70"/>
      <c r="T743" s="83"/>
    </row>
    <row r="744" spans="1:20">
      <c r="A744" s="152"/>
      <c r="B744" s="154"/>
      <c r="C744" s="936"/>
      <c r="D744" s="945"/>
      <c r="E744" s="263" t="s">
        <v>41</v>
      </c>
      <c r="F744" s="917"/>
      <c r="G744" s="142" t="s">
        <v>236</v>
      </c>
      <c r="H744" s="917"/>
      <c r="I744" s="919"/>
      <c r="J744" s="917"/>
      <c r="K744" s="919"/>
      <c r="L744" s="917"/>
      <c r="M744" s="919"/>
      <c r="N744" s="917"/>
      <c r="O744" s="1021"/>
      <c r="P744" s="917"/>
      <c r="Q744" s="919"/>
      <c r="R744" s="84"/>
      <c r="S744" s="72"/>
      <c r="T744" s="84"/>
    </row>
    <row r="745" spans="1:20">
      <c r="A745" s="152"/>
      <c r="B745" s="154"/>
      <c r="C745" s="935">
        <v>17</v>
      </c>
      <c r="D745" s="944" t="s">
        <v>897</v>
      </c>
      <c r="E745" s="272" t="s">
        <v>38</v>
      </c>
      <c r="F745" s="715" t="s">
        <v>1377</v>
      </c>
      <c r="G745" s="920" t="s">
        <v>494</v>
      </c>
      <c r="H745" s="921" t="s">
        <v>44</v>
      </c>
      <c r="I745" s="920" t="s">
        <v>44</v>
      </c>
      <c r="J745" s="921" t="s">
        <v>44</v>
      </c>
      <c r="K745" s="920" t="s">
        <v>44</v>
      </c>
      <c r="L745" s="921" t="s">
        <v>44</v>
      </c>
      <c r="M745" s="920" t="s">
        <v>44</v>
      </c>
      <c r="N745" s="921" t="s">
        <v>44</v>
      </c>
      <c r="O745" s="1020">
        <v>14400000</v>
      </c>
      <c r="P745" s="921" t="s">
        <v>308</v>
      </c>
      <c r="Q745" s="920" t="s">
        <v>44</v>
      </c>
      <c r="R745" s="85"/>
      <c r="S745" s="73"/>
      <c r="T745" s="85"/>
    </row>
    <row r="746" spans="1:20">
      <c r="A746" s="96"/>
      <c r="B746" s="156"/>
      <c r="C746" s="936"/>
      <c r="D746" s="945"/>
      <c r="E746" s="263" t="s">
        <v>41</v>
      </c>
      <c r="F746" s="140"/>
      <c r="G746" s="919"/>
      <c r="H746" s="917"/>
      <c r="I746" s="919"/>
      <c r="J746" s="917"/>
      <c r="K746" s="919"/>
      <c r="L746" s="917"/>
      <c r="M746" s="919"/>
      <c r="N746" s="917"/>
      <c r="O746" s="1021"/>
      <c r="P746" s="917"/>
      <c r="Q746" s="919"/>
      <c r="R746" s="84"/>
      <c r="S746" s="72"/>
      <c r="T746" s="84"/>
    </row>
    <row r="747" spans="1:20">
      <c r="A747" s="96"/>
      <c r="B747" s="156"/>
      <c r="C747" s="943">
        <v>18</v>
      </c>
      <c r="D747" s="972" t="s">
        <v>898</v>
      </c>
      <c r="E747" s="262" t="s">
        <v>38</v>
      </c>
      <c r="F747" s="987" t="s">
        <v>1353</v>
      </c>
      <c r="G747" s="918" t="s">
        <v>493</v>
      </c>
      <c r="H747" s="916" t="s">
        <v>44</v>
      </c>
      <c r="I747" s="918" t="s">
        <v>44</v>
      </c>
      <c r="J747" s="916" t="s">
        <v>44</v>
      </c>
      <c r="K747" s="918" t="s">
        <v>44</v>
      </c>
      <c r="L747" s="916" t="s">
        <v>44</v>
      </c>
      <c r="M747" s="918" t="s">
        <v>44</v>
      </c>
      <c r="N747" s="916" t="s">
        <v>44</v>
      </c>
      <c r="O747" s="1017">
        <v>388800000</v>
      </c>
      <c r="P747" s="916" t="s">
        <v>308</v>
      </c>
      <c r="Q747" s="918" t="s">
        <v>44</v>
      </c>
      <c r="R747" s="83"/>
      <c r="S747" s="70"/>
      <c r="T747" s="83"/>
    </row>
    <row r="748" spans="1:20">
      <c r="A748" s="152"/>
      <c r="B748" s="156"/>
      <c r="C748" s="936"/>
      <c r="D748" s="945"/>
      <c r="E748" s="263" t="s">
        <v>41</v>
      </c>
      <c r="F748" s="917"/>
      <c r="G748" s="919"/>
      <c r="H748" s="917"/>
      <c r="I748" s="919"/>
      <c r="J748" s="917"/>
      <c r="K748" s="919"/>
      <c r="L748" s="917"/>
      <c r="M748" s="919"/>
      <c r="N748" s="917"/>
      <c r="O748" s="1021"/>
      <c r="P748" s="917"/>
      <c r="Q748" s="919"/>
      <c r="R748" s="84"/>
      <c r="S748" s="72"/>
      <c r="T748" s="84"/>
    </row>
    <row r="749" spans="1:20" ht="21" customHeight="1">
      <c r="A749" s="152"/>
      <c r="B749" s="154"/>
      <c r="C749" s="357">
        <v>19</v>
      </c>
      <c r="D749" s="299" t="s">
        <v>899</v>
      </c>
      <c r="E749" s="262" t="s">
        <v>38</v>
      </c>
      <c r="F749" s="793" t="s">
        <v>1399</v>
      </c>
      <c r="G749" s="268" t="s">
        <v>40</v>
      </c>
      <c r="H749" s="534" t="s">
        <v>44</v>
      </c>
      <c r="I749" s="534" t="s">
        <v>44</v>
      </c>
      <c r="J749" s="534" t="s">
        <v>44</v>
      </c>
      <c r="K749" s="534" t="s">
        <v>44</v>
      </c>
      <c r="L749" s="534" t="s">
        <v>44</v>
      </c>
      <c r="M749" s="534" t="s">
        <v>44</v>
      </c>
      <c r="N749" s="534" t="s">
        <v>44</v>
      </c>
      <c r="O749" s="541">
        <v>864000000</v>
      </c>
      <c r="P749" s="534" t="s">
        <v>308</v>
      </c>
      <c r="Q749" s="534" t="s">
        <v>44</v>
      </c>
      <c r="R749" s="83"/>
      <c r="S749" s="70"/>
      <c r="T749" s="83"/>
    </row>
    <row r="750" spans="1:20" s="65" customFormat="1" ht="21" customHeight="1">
      <c r="A750" s="152"/>
      <c r="B750" s="78"/>
      <c r="C750" s="788">
        <v>20</v>
      </c>
      <c r="D750" s="789" t="s">
        <v>1383</v>
      </c>
      <c r="E750" s="638" t="s">
        <v>38</v>
      </c>
      <c r="F750" s="753" t="s">
        <v>1384</v>
      </c>
      <c r="G750" s="716" t="s">
        <v>40</v>
      </c>
      <c r="H750" s="908" t="s">
        <v>44</v>
      </c>
      <c r="I750" s="908" t="s">
        <v>44</v>
      </c>
      <c r="J750" s="908" t="s">
        <v>44</v>
      </c>
      <c r="K750" s="908" t="s">
        <v>44</v>
      </c>
      <c r="L750" s="908" t="s">
        <v>44</v>
      </c>
      <c r="M750" s="908" t="s">
        <v>44</v>
      </c>
      <c r="N750" s="1028" t="s">
        <v>44</v>
      </c>
      <c r="O750" s="1030">
        <v>7200000</v>
      </c>
      <c r="P750" s="1026" t="s">
        <v>308</v>
      </c>
      <c r="Q750" s="908" t="s">
        <v>1356</v>
      </c>
      <c r="R750" s="85"/>
      <c r="S750" s="73"/>
      <c r="T750" s="761"/>
    </row>
    <row r="751" spans="1:20" s="65" customFormat="1" ht="21" customHeight="1">
      <c r="A751" s="152"/>
      <c r="B751" s="78"/>
      <c r="C751" s="790"/>
      <c r="D751" s="300"/>
      <c r="E751" s="712" t="s">
        <v>41</v>
      </c>
      <c r="F751" s="756"/>
      <c r="G751" s="816" t="s">
        <v>50</v>
      </c>
      <c r="H751" s="909"/>
      <c r="I751" s="909"/>
      <c r="J751" s="909"/>
      <c r="K751" s="909"/>
      <c r="L751" s="909"/>
      <c r="M751" s="909"/>
      <c r="N751" s="1029"/>
      <c r="O751" s="1031"/>
      <c r="P751" s="1027"/>
      <c r="Q751" s="909"/>
      <c r="R751" s="84"/>
      <c r="S751" s="72"/>
      <c r="T751" s="762"/>
    </row>
    <row r="752" spans="1:20" s="65" customFormat="1" ht="21" customHeight="1">
      <c r="A752" s="152"/>
      <c r="B752" s="78"/>
      <c r="C752" s="788">
        <v>21</v>
      </c>
      <c r="D752" s="789" t="s">
        <v>1385</v>
      </c>
      <c r="E752" s="638" t="s">
        <v>518</v>
      </c>
      <c r="F752" s="753" t="s">
        <v>1386</v>
      </c>
      <c r="G752" s="716" t="s">
        <v>1372</v>
      </c>
      <c r="H752" s="753" t="s">
        <v>44</v>
      </c>
      <c r="I752" s="753" t="s">
        <v>44</v>
      </c>
      <c r="J752" s="753" t="s">
        <v>44</v>
      </c>
      <c r="K752" s="753" t="s">
        <v>44</v>
      </c>
      <c r="L752" s="753" t="s">
        <v>44</v>
      </c>
      <c r="M752" s="753" t="s">
        <v>44</v>
      </c>
      <c r="N752" s="753" t="s">
        <v>44</v>
      </c>
      <c r="O752" s="735">
        <v>21600000</v>
      </c>
      <c r="P752" s="768" t="s">
        <v>308</v>
      </c>
      <c r="Q752" s="768" t="s">
        <v>44</v>
      </c>
      <c r="R752" s="85"/>
      <c r="S752" s="73"/>
      <c r="T752" s="761"/>
    </row>
    <row r="753" spans="1:21" s="65" customFormat="1" ht="21" customHeight="1">
      <c r="A753" s="152"/>
      <c r="B753" s="78"/>
      <c r="C753" s="790"/>
      <c r="D753" s="300"/>
      <c r="E753" s="712" t="s">
        <v>41</v>
      </c>
      <c r="F753" s="756"/>
      <c r="G753" s="759"/>
      <c r="H753" s="739"/>
      <c r="I753" s="739"/>
      <c r="J753" s="739"/>
      <c r="K753" s="739"/>
      <c r="L753" s="739"/>
      <c r="M753" s="739"/>
      <c r="N753" s="739"/>
      <c r="O753" s="736"/>
      <c r="P753" s="739"/>
      <c r="Q753" s="739"/>
      <c r="R753" s="84"/>
      <c r="S753" s="72"/>
      <c r="T753" s="762"/>
    </row>
    <row r="754" spans="1:21" ht="12.75" customHeight="1">
      <c r="A754" s="152"/>
      <c r="B754" s="154"/>
      <c r="C754" s="943">
        <v>22</v>
      </c>
      <c r="D754" s="972" t="s">
        <v>900</v>
      </c>
      <c r="E754" s="260" t="s">
        <v>38</v>
      </c>
      <c r="F754" s="912" t="s">
        <v>57</v>
      </c>
      <c r="G754" s="260" t="s">
        <v>188</v>
      </c>
      <c r="H754" s="925" t="s">
        <v>44</v>
      </c>
      <c r="I754" s="920" t="s">
        <v>44</v>
      </c>
      <c r="J754" s="921" t="s">
        <v>44</v>
      </c>
      <c r="K754" s="920" t="s">
        <v>44</v>
      </c>
      <c r="L754" s="921" t="s">
        <v>44</v>
      </c>
      <c r="M754" s="920" t="s">
        <v>44</v>
      </c>
      <c r="N754" s="921" t="s">
        <v>44</v>
      </c>
      <c r="O754" s="941">
        <v>30000000</v>
      </c>
      <c r="P754" s="921" t="s">
        <v>308</v>
      </c>
      <c r="Q754" s="920" t="s">
        <v>44</v>
      </c>
      <c r="R754" s="86"/>
      <c r="S754" s="74"/>
      <c r="T754" s="86"/>
    </row>
    <row r="755" spans="1:21" ht="11.25" customHeight="1">
      <c r="A755" s="152"/>
      <c r="B755" s="154"/>
      <c r="C755" s="936"/>
      <c r="D755" s="945"/>
      <c r="E755" s="261" t="s">
        <v>41</v>
      </c>
      <c r="F755" s="915"/>
      <c r="G755" s="261" t="s">
        <v>1085</v>
      </c>
      <c r="H755" s="970"/>
      <c r="I755" s="919"/>
      <c r="J755" s="917"/>
      <c r="K755" s="919"/>
      <c r="L755" s="917"/>
      <c r="M755" s="919"/>
      <c r="N755" s="917"/>
      <c r="O755" s="942"/>
      <c r="P755" s="917"/>
      <c r="Q755" s="918"/>
      <c r="R755" s="86"/>
      <c r="S755" s="74"/>
      <c r="T755" s="86"/>
    </row>
    <row r="756" spans="1:21" ht="12.75" customHeight="1">
      <c r="A756" s="152"/>
      <c r="B756" s="154"/>
      <c r="C756" s="943">
        <v>23</v>
      </c>
      <c r="D756" s="972" t="s">
        <v>901</v>
      </c>
      <c r="E756" s="260" t="s">
        <v>38</v>
      </c>
      <c r="F756" s="912" t="s">
        <v>57</v>
      </c>
      <c r="G756" s="923" t="s">
        <v>187</v>
      </c>
      <c r="H756" s="925" t="s">
        <v>44</v>
      </c>
      <c r="I756" s="920" t="s">
        <v>44</v>
      </c>
      <c r="J756" s="921" t="s">
        <v>44</v>
      </c>
      <c r="K756" s="920" t="s">
        <v>44</v>
      </c>
      <c r="L756" s="921" t="s">
        <v>44</v>
      </c>
      <c r="M756" s="920" t="s">
        <v>44</v>
      </c>
      <c r="N756" s="921" t="s">
        <v>44</v>
      </c>
      <c r="O756" s="941">
        <v>30000000</v>
      </c>
      <c r="P756" s="921" t="s">
        <v>308</v>
      </c>
      <c r="Q756" s="920" t="s">
        <v>44</v>
      </c>
      <c r="R756" s="88"/>
      <c r="S756" s="76"/>
      <c r="T756" s="88"/>
    </row>
    <row r="757" spans="1:21" ht="11.25" customHeight="1">
      <c r="A757" s="152"/>
      <c r="B757" s="154"/>
      <c r="C757" s="936"/>
      <c r="D757" s="945"/>
      <c r="E757" s="261" t="s">
        <v>41</v>
      </c>
      <c r="F757" s="915"/>
      <c r="G757" s="924"/>
      <c r="H757" s="970"/>
      <c r="I757" s="919"/>
      <c r="J757" s="917"/>
      <c r="K757" s="919"/>
      <c r="L757" s="917"/>
      <c r="M757" s="919"/>
      <c r="N757" s="917"/>
      <c r="O757" s="942"/>
      <c r="P757" s="917"/>
      <c r="Q757" s="919"/>
      <c r="R757" s="87"/>
      <c r="S757" s="82"/>
      <c r="T757" s="87"/>
    </row>
    <row r="758" spans="1:21" ht="11.25" customHeight="1">
      <c r="A758" s="152"/>
      <c r="B758" s="154"/>
      <c r="C758" s="943">
        <v>24</v>
      </c>
      <c r="D758" s="972" t="s">
        <v>902</v>
      </c>
      <c r="E758" s="260" t="s">
        <v>38</v>
      </c>
      <c r="F758" s="912" t="s">
        <v>57</v>
      </c>
      <c r="G758" s="260" t="s">
        <v>188</v>
      </c>
      <c r="H758" s="925"/>
      <c r="I758" s="920" t="s">
        <v>44</v>
      </c>
      <c r="J758" s="921" t="s">
        <v>44</v>
      </c>
      <c r="K758" s="920" t="s">
        <v>44</v>
      </c>
      <c r="L758" s="921" t="s">
        <v>44</v>
      </c>
      <c r="M758" s="920" t="s">
        <v>44</v>
      </c>
      <c r="N758" s="921" t="s">
        <v>44</v>
      </c>
      <c r="O758" s="941">
        <v>30000000</v>
      </c>
      <c r="P758" s="921" t="s">
        <v>308</v>
      </c>
      <c r="Q758" s="920" t="s">
        <v>44</v>
      </c>
      <c r="R758" s="88"/>
      <c r="S758" s="76"/>
      <c r="T758" s="88"/>
    </row>
    <row r="759" spans="1:21" ht="12.75" customHeight="1">
      <c r="A759" s="152"/>
      <c r="B759" s="154"/>
      <c r="C759" s="936"/>
      <c r="D759" s="945"/>
      <c r="E759" s="261" t="s">
        <v>41</v>
      </c>
      <c r="F759" s="915"/>
      <c r="G759" s="261" t="s">
        <v>189</v>
      </c>
      <c r="H759" s="970"/>
      <c r="I759" s="919"/>
      <c r="J759" s="917"/>
      <c r="K759" s="919"/>
      <c r="L759" s="917"/>
      <c r="M759" s="919"/>
      <c r="N759" s="917"/>
      <c r="O759" s="942"/>
      <c r="P759" s="917"/>
      <c r="Q759" s="918"/>
      <c r="R759" s="87"/>
      <c r="S759" s="82"/>
      <c r="T759" s="87"/>
    </row>
    <row r="760" spans="1:21">
      <c r="A760" s="152"/>
      <c r="B760" s="154"/>
      <c r="C760" s="943">
        <v>25</v>
      </c>
      <c r="D760" s="302" t="s">
        <v>903</v>
      </c>
      <c r="E760" s="260" t="s">
        <v>38</v>
      </c>
      <c r="F760" s="912" t="s">
        <v>57</v>
      </c>
      <c r="G760" s="260" t="s">
        <v>202</v>
      </c>
      <c r="H760" s="1013" t="s">
        <v>44</v>
      </c>
      <c r="I760" s="912" t="s">
        <v>44</v>
      </c>
      <c r="J760" s="923" t="s">
        <v>44</v>
      </c>
      <c r="K760" s="912" t="s">
        <v>44</v>
      </c>
      <c r="L760" s="923" t="s">
        <v>44</v>
      </c>
      <c r="M760" s="920" t="s">
        <v>44</v>
      </c>
      <c r="N760" s="921" t="s">
        <v>44</v>
      </c>
      <c r="O760" s="941">
        <v>30000000</v>
      </c>
      <c r="P760" s="921" t="s">
        <v>308</v>
      </c>
      <c r="Q760" s="920" t="s">
        <v>44</v>
      </c>
      <c r="R760" s="88"/>
      <c r="S760" s="76"/>
      <c r="T760" s="88"/>
    </row>
    <row r="761" spans="1:21" ht="15.75" thickBot="1">
      <c r="A761" s="152"/>
      <c r="B761" s="154"/>
      <c r="C761" s="943"/>
      <c r="D761" s="302" t="s">
        <v>904</v>
      </c>
      <c r="E761" s="774" t="s">
        <v>41</v>
      </c>
      <c r="F761" s="913"/>
      <c r="G761" s="774" t="s">
        <v>203</v>
      </c>
      <c r="H761" s="1018"/>
      <c r="I761" s="913"/>
      <c r="J761" s="932"/>
      <c r="K761" s="913"/>
      <c r="L761" s="932"/>
      <c r="M761" s="918"/>
      <c r="N761" s="916"/>
      <c r="O761" s="973"/>
      <c r="P761" s="916"/>
      <c r="Q761" s="918"/>
      <c r="R761" s="86"/>
      <c r="S761" s="74"/>
      <c r="T761" s="86"/>
    </row>
    <row r="762" spans="1:21" s="65" customFormat="1">
      <c r="A762" s="152"/>
      <c r="B762" s="154"/>
      <c r="C762" s="775">
        <v>26</v>
      </c>
      <c r="D762" s="798" t="s">
        <v>1395</v>
      </c>
      <c r="E762" s="799" t="s">
        <v>38</v>
      </c>
      <c r="F762" s="803" t="s">
        <v>1396</v>
      </c>
      <c r="G762" s="805" t="s">
        <v>1397</v>
      </c>
      <c r="H762" s="800"/>
      <c r="I762" s="927" t="s">
        <v>44</v>
      </c>
      <c r="J762" s="927" t="s">
        <v>44</v>
      </c>
      <c r="K762" s="927" t="s">
        <v>44</v>
      </c>
      <c r="L762" s="927" t="s">
        <v>44</v>
      </c>
      <c r="M762" s="929" t="s">
        <v>44</v>
      </c>
      <c r="N762" s="929" t="s">
        <v>44</v>
      </c>
      <c r="O762" s="781">
        <v>50000000</v>
      </c>
      <c r="P762" s="791" t="s">
        <v>308</v>
      </c>
      <c r="Q762" s="801" t="s">
        <v>44</v>
      </c>
      <c r="R762" s="108"/>
      <c r="S762" s="61"/>
      <c r="T762" s="108"/>
    </row>
    <row r="763" spans="1:21" s="65" customFormat="1" ht="15.75" thickBot="1">
      <c r="A763" s="152"/>
      <c r="B763" s="154"/>
      <c r="C763" s="772"/>
      <c r="D763" s="309"/>
      <c r="E763" s="802" t="s">
        <v>41</v>
      </c>
      <c r="F763" s="804"/>
      <c r="G763" s="21"/>
      <c r="H763" s="787"/>
      <c r="I763" s="928"/>
      <c r="J763" s="928"/>
      <c r="K763" s="928"/>
      <c r="L763" s="928"/>
      <c r="M763" s="930"/>
      <c r="N763" s="930"/>
      <c r="O763" s="780"/>
      <c r="P763" s="773"/>
      <c r="Q763" s="779"/>
      <c r="R763" s="91"/>
      <c r="S763" s="110"/>
      <c r="T763" s="91"/>
    </row>
    <row r="764" spans="1:21">
      <c r="A764" s="123"/>
      <c r="B764" s="105"/>
      <c r="C764" s="996">
        <v>27</v>
      </c>
      <c r="D764" s="972" t="s">
        <v>905</v>
      </c>
      <c r="E764" s="268" t="s">
        <v>38</v>
      </c>
      <c r="F764" s="916" t="s">
        <v>57</v>
      </c>
      <c r="G764" s="918" t="s">
        <v>245</v>
      </c>
      <c r="H764" s="916" t="s">
        <v>44</v>
      </c>
      <c r="I764" s="918" t="s">
        <v>44</v>
      </c>
      <c r="J764" s="916" t="s">
        <v>44</v>
      </c>
      <c r="K764" s="918" t="s">
        <v>44</v>
      </c>
      <c r="L764" s="916" t="s">
        <v>44</v>
      </c>
      <c r="M764" s="916" t="s">
        <v>44</v>
      </c>
      <c r="N764" s="916" t="s">
        <v>44</v>
      </c>
      <c r="O764" s="1022">
        <v>120000000</v>
      </c>
      <c r="P764" s="916" t="s">
        <v>308</v>
      </c>
      <c r="Q764" s="918" t="s">
        <v>44</v>
      </c>
      <c r="R764" s="86"/>
      <c r="S764" s="74"/>
      <c r="T764" s="86"/>
    </row>
    <row r="765" spans="1:21" ht="15.75" thickBot="1">
      <c r="A765" s="124"/>
      <c r="B765" s="106"/>
      <c r="C765" s="997"/>
      <c r="D765" s="974"/>
      <c r="E765" s="294" t="s">
        <v>41</v>
      </c>
      <c r="F765" s="922"/>
      <c r="G765" s="988"/>
      <c r="H765" s="922"/>
      <c r="I765" s="988"/>
      <c r="J765" s="922"/>
      <c r="K765" s="988"/>
      <c r="L765" s="922"/>
      <c r="M765" s="922"/>
      <c r="N765" s="922"/>
      <c r="O765" s="1051"/>
      <c r="P765" s="922"/>
      <c r="Q765" s="988"/>
      <c r="R765" s="91"/>
      <c r="S765" s="110"/>
      <c r="T765" s="91"/>
    </row>
    <row r="766" spans="1:21" s="65" customFormat="1">
      <c r="A766" s="107"/>
      <c r="B766" s="107"/>
      <c r="C766" s="770"/>
      <c r="D766" s="777"/>
      <c r="E766" s="785"/>
      <c r="F766" s="770"/>
      <c r="G766" s="770"/>
      <c r="H766" s="770"/>
      <c r="I766" s="770"/>
      <c r="J766" s="770"/>
      <c r="K766" s="770"/>
      <c r="L766" s="770"/>
      <c r="M766" s="770"/>
      <c r="N766" s="770"/>
      <c r="O766" s="784"/>
      <c r="P766" s="770"/>
      <c r="Q766" s="770"/>
      <c r="R766" s="74"/>
      <c r="S766" s="74"/>
      <c r="T766" s="74"/>
    </row>
    <row r="767" spans="1:21">
      <c r="A767" s="107"/>
      <c r="B767" s="107"/>
      <c r="C767" s="116"/>
      <c r="D767" s="119"/>
      <c r="E767" s="89"/>
      <c r="F767" s="115"/>
      <c r="G767" s="115"/>
      <c r="H767" s="115"/>
      <c r="I767" s="115"/>
      <c r="J767" s="115"/>
      <c r="K767" s="115"/>
      <c r="L767" s="115"/>
      <c r="M767" s="115"/>
      <c r="N767" s="115"/>
      <c r="O767" s="117"/>
      <c r="P767" s="74"/>
      <c r="Q767" s="115"/>
      <c r="R767" s="74"/>
      <c r="S767" s="74"/>
      <c r="T767" s="74"/>
    </row>
    <row r="768" spans="1:21" ht="18.75">
      <c r="A768" s="1091" t="s">
        <v>1346</v>
      </c>
      <c r="B768" s="1091"/>
      <c r="C768" s="1091"/>
      <c r="D768" s="1091"/>
      <c r="E768" s="806"/>
      <c r="F768" s="807"/>
      <c r="G768" s="808"/>
      <c r="H768" s="808"/>
      <c r="I768" s="808"/>
      <c r="J768" s="808"/>
      <c r="K768" s="808"/>
      <c r="L768" s="808"/>
      <c r="M768" s="808"/>
      <c r="N768" s="808"/>
      <c r="O768" s="808"/>
      <c r="P768" s="809"/>
      <c r="Q768" s="810"/>
      <c r="R768" s="810"/>
      <c r="S768" s="810"/>
      <c r="T768" s="808"/>
      <c r="U768" s="71"/>
    </row>
    <row r="769" spans="1:21" ht="18.75">
      <c r="A769" s="1091" t="s">
        <v>247</v>
      </c>
      <c r="B769" s="1091"/>
      <c r="C769" s="1091"/>
      <c r="D769" s="1091"/>
      <c r="E769" s="806"/>
      <c r="F769" s="811"/>
      <c r="G769" s="808"/>
      <c r="H769" s="808"/>
      <c r="I769" s="808"/>
      <c r="J769" s="808"/>
      <c r="K769" s="808"/>
      <c r="L769" s="808"/>
      <c r="M769" s="808"/>
      <c r="N769" s="808"/>
      <c r="O769" s="1091" t="s">
        <v>246</v>
      </c>
      <c r="P769" s="1091"/>
      <c r="Q769" s="1091"/>
      <c r="R769" s="1091"/>
      <c r="S769" s="808"/>
      <c r="T769" s="808"/>
      <c r="U769" s="71"/>
    </row>
    <row r="770" spans="1:21" ht="18.75">
      <c r="A770" s="1091" t="s">
        <v>249</v>
      </c>
      <c r="B770" s="1091"/>
      <c r="C770" s="1091"/>
      <c r="D770" s="1091"/>
      <c r="E770" s="806"/>
      <c r="F770" s="811"/>
      <c r="G770" s="808"/>
      <c r="H770" s="808"/>
      <c r="I770" s="808"/>
      <c r="J770" s="808"/>
      <c r="K770" s="808"/>
      <c r="L770" s="808"/>
      <c r="M770" s="808"/>
      <c r="N770" s="808"/>
      <c r="O770" s="808"/>
      <c r="P770" s="812" t="s">
        <v>248</v>
      </c>
      <c r="Q770" s="812"/>
      <c r="R770" s="812"/>
      <c r="S770" s="811"/>
      <c r="T770" s="811"/>
      <c r="U770" s="133"/>
    </row>
    <row r="771" spans="1:21" ht="18.75">
      <c r="A771" s="813"/>
      <c r="B771" s="808"/>
      <c r="C771" s="808"/>
      <c r="D771" s="814"/>
      <c r="E771" s="813"/>
      <c r="F771" s="808"/>
      <c r="G771" s="808"/>
      <c r="H771" s="808"/>
      <c r="I771" s="808"/>
      <c r="J771" s="808"/>
      <c r="K771" s="808"/>
      <c r="L771" s="808"/>
      <c r="M771" s="808"/>
      <c r="N771" s="808"/>
      <c r="O771" s="808"/>
      <c r="P771" s="812"/>
      <c r="Q771" s="812"/>
      <c r="R771" s="812"/>
      <c r="S771" s="812"/>
      <c r="T771" s="812"/>
      <c r="U771" s="135"/>
    </row>
    <row r="772" spans="1:21" ht="18.75">
      <c r="A772" s="813"/>
      <c r="B772" s="808"/>
      <c r="C772" s="808"/>
      <c r="D772" s="814"/>
      <c r="E772" s="813"/>
      <c r="F772" s="808"/>
      <c r="G772" s="808"/>
      <c r="H772" s="808"/>
      <c r="I772" s="808"/>
      <c r="J772" s="808"/>
      <c r="K772" s="808"/>
      <c r="L772" s="808"/>
      <c r="M772" s="808"/>
      <c r="N772" s="808"/>
      <c r="O772" s="808"/>
      <c r="P772" s="812"/>
      <c r="Q772" s="812"/>
      <c r="R772" s="812"/>
      <c r="S772" s="812"/>
      <c r="T772" s="812"/>
      <c r="U772" s="135"/>
    </row>
    <row r="773" spans="1:21" ht="18.75">
      <c r="A773" s="813"/>
      <c r="B773" s="808"/>
      <c r="C773" s="808"/>
      <c r="D773" s="814"/>
      <c r="E773" s="813"/>
      <c r="F773" s="808"/>
      <c r="G773" s="808"/>
      <c r="H773" s="808"/>
      <c r="I773" s="808"/>
      <c r="J773" s="808"/>
      <c r="K773" s="808"/>
      <c r="L773" s="808"/>
      <c r="M773" s="808"/>
      <c r="N773" s="808"/>
      <c r="O773" s="808"/>
      <c r="P773" s="809"/>
      <c r="Q773" s="808"/>
      <c r="R773" s="808"/>
      <c r="S773" s="812"/>
      <c r="T773" s="812"/>
      <c r="U773" s="135"/>
    </row>
    <row r="774" spans="1:21" ht="18.75">
      <c r="A774" s="813"/>
      <c r="B774" s="808"/>
      <c r="C774" s="808"/>
      <c r="D774" s="814"/>
      <c r="E774" s="813"/>
      <c r="F774" s="808"/>
      <c r="G774" s="808"/>
      <c r="H774" s="808"/>
      <c r="I774" s="808"/>
      <c r="J774" s="808"/>
      <c r="K774" s="808"/>
      <c r="L774" s="808"/>
      <c r="M774" s="808"/>
      <c r="N774" s="808"/>
      <c r="O774" s="808"/>
      <c r="P774" s="809"/>
      <c r="Q774" s="808"/>
      <c r="R774" s="808"/>
      <c r="S774" s="808"/>
      <c r="T774" s="808"/>
      <c r="U774" s="71"/>
    </row>
    <row r="775" spans="1:21" ht="18.75">
      <c r="A775" s="813"/>
      <c r="B775" s="808"/>
      <c r="C775" s="808"/>
      <c r="D775" s="814"/>
      <c r="E775" s="813"/>
      <c r="F775" s="808"/>
      <c r="G775" s="808"/>
      <c r="H775" s="808"/>
      <c r="I775" s="808"/>
      <c r="J775" s="808"/>
      <c r="K775" s="808"/>
      <c r="L775" s="808"/>
      <c r="M775" s="808"/>
      <c r="N775" s="808"/>
      <c r="O775" s="808"/>
      <c r="P775" s="812"/>
      <c r="Q775" s="812"/>
      <c r="R775" s="812"/>
      <c r="S775" s="808"/>
      <c r="T775" s="808"/>
      <c r="U775" s="71"/>
    </row>
    <row r="776" spans="1:21" ht="18.75">
      <c r="A776" s="1092" t="s">
        <v>1093</v>
      </c>
      <c r="B776" s="1092"/>
      <c r="C776" s="1092"/>
      <c r="D776" s="1092"/>
      <c r="E776" s="815"/>
      <c r="F776" s="808"/>
      <c r="G776" s="808"/>
      <c r="H776" s="808"/>
      <c r="I776" s="808"/>
      <c r="J776" s="808"/>
      <c r="K776" s="808"/>
      <c r="L776" s="808"/>
      <c r="M776" s="808"/>
      <c r="N776" s="808"/>
      <c r="O776" s="808"/>
      <c r="P776" s="812" t="s">
        <v>303</v>
      </c>
      <c r="Q776" s="812"/>
      <c r="R776" s="812"/>
      <c r="S776" s="812"/>
      <c r="T776" s="812"/>
      <c r="U776" s="135"/>
    </row>
    <row r="777" spans="1:21">
      <c r="C777" s="74"/>
      <c r="D777" s="113"/>
      <c r="E777" s="114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</row>
    <row r="778" spans="1:21">
      <c r="A778" s="70"/>
      <c r="B778" s="74"/>
      <c r="C778" s="74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</row>
    <row r="779" spans="1:21">
      <c r="A779" s="70"/>
      <c r="B779" s="74"/>
      <c r="C779" s="74"/>
    </row>
    <row r="780" spans="1:21">
      <c r="A780" s="70"/>
      <c r="B780" s="74"/>
      <c r="C780" s="74"/>
    </row>
    <row r="781" spans="1:21">
      <c r="A781" s="70"/>
      <c r="B781" s="74"/>
      <c r="C781" s="74"/>
    </row>
    <row r="782" spans="1:21">
      <c r="A782" s="70"/>
      <c r="B782" s="74"/>
      <c r="C782" s="74"/>
    </row>
    <row r="783" spans="1:21">
      <c r="A783" s="70"/>
      <c r="B783" s="74"/>
      <c r="C783" s="74"/>
    </row>
    <row r="784" spans="1:21">
      <c r="A784" s="70"/>
      <c r="B784" s="74"/>
      <c r="C784" s="74"/>
    </row>
    <row r="785" spans="1:3">
      <c r="A785" s="70"/>
      <c r="B785" s="74"/>
      <c r="C785" s="74"/>
    </row>
    <row r="786" spans="1:3">
      <c r="A786" s="70"/>
      <c r="B786" s="70"/>
      <c r="C786" s="70"/>
    </row>
    <row r="787" spans="1:3">
      <c r="A787" s="70"/>
      <c r="B787" s="70"/>
      <c r="C787" s="70"/>
    </row>
    <row r="788" spans="1:3">
      <c r="A788" s="70"/>
      <c r="B788" s="70"/>
      <c r="C788" s="70"/>
    </row>
    <row r="789" spans="1:3">
      <c r="A789" s="70"/>
      <c r="B789" s="70"/>
      <c r="C789" s="70"/>
    </row>
    <row r="790" spans="1:3">
      <c r="A790" s="70"/>
      <c r="B790" s="70"/>
      <c r="C790" s="70"/>
    </row>
    <row r="791" spans="1:3">
      <c r="A791" s="70"/>
      <c r="B791" s="70"/>
      <c r="C791" s="70"/>
    </row>
    <row r="792" spans="1:3">
      <c r="A792" s="70"/>
      <c r="B792" s="70"/>
      <c r="C792" s="70"/>
    </row>
    <row r="793" spans="1:3">
      <c r="A793" s="70"/>
      <c r="B793" s="70"/>
      <c r="C793" s="70"/>
    </row>
    <row r="794" spans="1:3">
      <c r="A794" s="70"/>
      <c r="B794" s="70"/>
      <c r="C794" s="70"/>
    </row>
    <row r="795" spans="1:3">
      <c r="A795" s="70"/>
      <c r="B795" s="70"/>
      <c r="C795" s="70"/>
    </row>
    <row r="796" spans="1:3">
      <c r="A796" s="70"/>
      <c r="B796" s="70"/>
      <c r="C796" s="70"/>
    </row>
    <row r="797" spans="1:3">
      <c r="A797" s="70"/>
      <c r="B797" s="70"/>
      <c r="C797" s="70"/>
    </row>
    <row r="798" spans="1:3">
      <c r="A798" s="70"/>
      <c r="B798" s="70"/>
      <c r="C798" s="70"/>
    </row>
    <row r="799" spans="1:3">
      <c r="A799" s="70"/>
      <c r="B799" s="70"/>
      <c r="C799" s="70"/>
    </row>
    <row r="800" spans="1:3">
      <c r="A800" s="70"/>
      <c r="B800" s="70"/>
      <c r="C800" s="70"/>
    </row>
    <row r="801" spans="1:3">
      <c r="A801" s="70"/>
      <c r="B801" s="70"/>
      <c r="C801" s="70"/>
    </row>
    <row r="802" spans="1:3">
      <c r="A802" s="70"/>
      <c r="B802" s="70"/>
      <c r="C802" s="70"/>
    </row>
    <row r="803" spans="1:3">
      <c r="A803" s="70"/>
      <c r="B803" s="70"/>
      <c r="C803" s="70"/>
    </row>
    <row r="804" spans="1:3">
      <c r="A804" s="70"/>
      <c r="B804" s="70"/>
      <c r="C804" s="70"/>
    </row>
    <row r="805" spans="1:3">
      <c r="A805" s="70"/>
      <c r="B805" s="70"/>
      <c r="C805" s="70"/>
    </row>
    <row r="806" spans="1:3">
      <c r="A806" s="70"/>
      <c r="B806" s="70"/>
      <c r="C806" s="70"/>
    </row>
    <row r="807" spans="1:3">
      <c r="A807" s="70"/>
      <c r="B807" s="70"/>
      <c r="C807" s="70"/>
    </row>
    <row r="808" spans="1:3">
      <c r="A808" s="70"/>
      <c r="B808" s="1032"/>
      <c r="C808" s="89"/>
    </row>
    <row r="809" spans="1:3">
      <c r="A809" s="1032"/>
      <c r="B809" s="1032"/>
      <c r="C809" s="134"/>
    </row>
    <row r="810" spans="1:3">
      <c r="A810" s="1032"/>
      <c r="B810" s="1032"/>
      <c r="C810" s="89"/>
    </row>
    <row r="811" spans="1:3">
      <c r="A811" s="70"/>
      <c r="B811" s="70"/>
      <c r="C811" s="70"/>
    </row>
    <row r="812" spans="1:3">
      <c r="A812" s="70"/>
      <c r="B812" s="70"/>
      <c r="C812" s="70"/>
    </row>
    <row r="813" spans="1:3">
      <c r="A813" s="70"/>
      <c r="B813" s="70"/>
      <c r="C813" s="70"/>
    </row>
    <row r="814" spans="1:3">
      <c r="A814" s="70"/>
      <c r="B814" s="70"/>
      <c r="C814" s="70"/>
    </row>
    <row r="815" spans="1:3">
      <c r="A815" s="70"/>
      <c r="B815" s="70"/>
      <c r="C815" s="70"/>
    </row>
    <row r="816" spans="1:3">
      <c r="A816" s="70"/>
      <c r="B816" s="70"/>
      <c r="C816" s="70"/>
    </row>
    <row r="817" spans="1:3">
      <c r="A817" s="70"/>
      <c r="B817" s="70"/>
      <c r="C817" s="70"/>
    </row>
    <row r="818" spans="1:3">
      <c r="A818" s="70"/>
      <c r="B818" s="70"/>
      <c r="C818" s="70"/>
    </row>
    <row r="819" spans="1:3">
      <c r="A819" s="70"/>
      <c r="B819" s="70"/>
      <c r="C819" s="70"/>
    </row>
    <row r="820" spans="1:3">
      <c r="A820" s="70"/>
      <c r="B820" s="70"/>
      <c r="C820" s="70"/>
    </row>
    <row r="821" spans="1:3">
      <c r="A821" s="70"/>
      <c r="B821" s="70"/>
      <c r="C821" s="70"/>
    </row>
    <row r="822" spans="1:3">
      <c r="A822" s="70"/>
      <c r="B822" s="70"/>
      <c r="C822" s="70"/>
    </row>
    <row r="823" spans="1:3">
      <c r="A823" s="70"/>
      <c r="B823" s="70"/>
      <c r="C823" s="70"/>
    </row>
    <row r="824" spans="1:3">
      <c r="A824" s="70"/>
      <c r="B824" s="70"/>
      <c r="C824" s="70"/>
    </row>
    <row r="825" spans="1:3">
      <c r="A825" s="70"/>
      <c r="B825" s="70"/>
      <c r="C825" s="70"/>
    </row>
    <row r="826" spans="1:3">
      <c r="A826" s="70"/>
      <c r="B826" s="70"/>
      <c r="C826" s="70"/>
    </row>
    <row r="827" spans="1:3">
      <c r="A827" s="70"/>
      <c r="B827" s="70"/>
      <c r="C827" s="70"/>
    </row>
    <row r="828" spans="1:3">
      <c r="A828" s="70"/>
      <c r="B828" s="70"/>
      <c r="C828" s="70"/>
    </row>
    <row r="829" spans="1:3">
      <c r="A829" s="70"/>
      <c r="B829" s="70"/>
      <c r="C829" s="70"/>
    </row>
    <row r="830" spans="1:3">
      <c r="A830" s="70"/>
      <c r="B830" s="70"/>
      <c r="C830" s="70"/>
    </row>
    <row r="831" spans="1:3">
      <c r="A831" s="70"/>
      <c r="B831" s="70"/>
      <c r="C831" s="70"/>
    </row>
    <row r="832" spans="1:3">
      <c r="A832" s="70"/>
      <c r="B832" s="70"/>
      <c r="C832" s="70"/>
    </row>
    <row r="833" spans="1:3">
      <c r="A833" s="70"/>
      <c r="B833" s="70"/>
      <c r="C833" s="70"/>
    </row>
    <row r="834" spans="1:3">
      <c r="A834" s="70"/>
      <c r="B834" s="70"/>
      <c r="C834" s="70"/>
    </row>
    <row r="835" spans="1:3">
      <c r="A835" s="70"/>
      <c r="B835" s="70"/>
      <c r="C835" s="70"/>
    </row>
    <row r="836" spans="1:3">
      <c r="A836" s="70"/>
      <c r="B836" s="70"/>
      <c r="C836" s="70"/>
    </row>
    <row r="837" spans="1:3">
      <c r="A837" s="70"/>
      <c r="B837" s="70"/>
      <c r="C837" s="70"/>
    </row>
    <row r="838" spans="1:3">
      <c r="A838" s="70"/>
      <c r="B838" s="70"/>
      <c r="C838" s="70"/>
    </row>
    <row r="839" spans="1:3">
      <c r="A839" s="70"/>
      <c r="B839" s="70"/>
      <c r="C839" s="70"/>
    </row>
    <row r="840" spans="1:3">
      <c r="A840" s="70"/>
      <c r="B840" s="70"/>
      <c r="C840" s="70"/>
    </row>
    <row r="841" spans="1:3">
      <c r="A841" s="70"/>
      <c r="B841" s="70"/>
      <c r="C841" s="70"/>
    </row>
    <row r="842" spans="1:3">
      <c r="A842" s="70"/>
      <c r="B842" s="70"/>
      <c r="C842" s="70"/>
    </row>
    <row r="843" spans="1:3">
      <c r="A843" s="70"/>
      <c r="B843" s="70"/>
      <c r="C843" s="70"/>
    </row>
    <row r="844" spans="1:3">
      <c r="A844" s="70"/>
      <c r="B844" s="70"/>
      <c r="C844" s="70"/>
    </row>
    <row r="845" spans="1:3">
      <c r="A845" s="70"/>
      <c r="B845" s="70"/>
      <c r="C845" s="70"/>
    </row>
    <row r="846" spans="1:3">
      <c r="A846" s="70"/>
      <c r="B846" s="70"/>
      <c r="C846" s="70"/>
    </row>
    <row r="847" spans="1:3">
      <c r="A847" s="70"/>
      <c r="B847" s="70"/>
      <c r="C847" s="70"/>
    </row>
    <row r="848" spans="1:3">
      <c r="A848" s="70"/>
      <c r="B848" s="70"/>
      <c r="C848" s="70"/>
    </row>
    <row r="849" spans="1:3">
      <c r="A849" s="70"/>
      <c r="B849" s="70"/>
      <c r="C849" s="70"/>
    </row>
    <row r="850" spans="1:3">
      <c r="A850" s="70"/>
      <c r="B850" s="70"/>
      <c r="C850" s="70"/>
    </row>
    <row r="851" spans="1:3">
      <c r="A851" s="70"/>
      <c r="B851" s="70"/>
      <c r="C851" s="70"/>
    </row>
    <row r="852" spans="1:3">
      <c r="A852" s="70"/>
      <c r="B852" s="70"/>
      <c r="C852" s="70"/>
    </row>
    <row r="853" spans="1:3">
      <c r="A853" s="70"/>
      <c r="B853" s="70"/>
      <c r="C853" s="70"/>
    </row>
    <row r="854" spans="1:3">
      <c r="A854" s="70"/>
      <c r="B854" s="70"/>
      <c r="C854" s="70"/>
    </row>
    <row r="855" spans="1:3">
      <c r="A855" s="70"/>
      <c r="B855" s="70"/>
      <c r="C855" s="70"/>
    </row>
    <row r="856" spans="1:3">
      <c r="A856" s="70"/>
      <c r="B856" s="70"/>
      <c r="C856" s="70"/>
    </row>
    <row r="857" spans="1:3">
      <c r="A857" s="1032"/>
      <c r="B857" s="1032"/>
      <c r="C857" s="89"/>
    </row>
    <row r="858" spans="1:3">
      <c r="A858" s="1032"/>
      <c r="B858" s="1032"/>
      <c r="C858" s="89"/>
    </row>
    <row r="859" spans="1:3">
      <c r="A859" s="1032"/>
      <c r="B859" s="1032"/>
      <c r="C859" s="89"/>
    </row>
    <row r="860" spans="1:3">
      <c r="A860" s="70"/>
      <c r="B860" s="70"/>
      <c r="C860" s="70"/>
    </row>
    <row r="861" spans="1:3">
      <c r="A861" s="70"/>
      <c r="B861" s="70"/>
      <c r="C861" s="70"/>
    </row>
    <row r="862" spans="1:3">
      <c r="A862" s="70"/>
      <c r="B862" s="70"/>
      <c r="C862" s="70"/>
    </row>
    <row r="863" spans="1:3">
      <c r="A863" s="70"/>
      <c r="B863" s="70"/>
      <c r="C863" s="70"/>
    </row>
    <row r="864" spans="1:3">
      <c r="A864" s="70"/>
      <c r="B864" s="70"/>
      <c r="C864" s="70"/>
    </row>
    <row r="865" spans="1:3">
      <c r="A865" s="70"/>
      <c r="B865" s="70"/>
      <c r="C865" s="70"/>
    </row>
    <row r="866" spans="1:3">
      <c r="A866" s="70"/>
      <c r="B866" s="70"/>
      <c r="C866" s="70"/>
    </row>
    <row r="867" spans="1:3">
      <c r="A867" s="70"/>
      <c r="B867" s="70"/>
      <c r="C867" s="70"/>
    </row>
    <row r="868" spans="1:3">
      <c r="A868" s="70"/>
      <c r="B868" s="70"/>
      <c r="C868" s="70"/>
    </row>
    <row r="869" spans="1:3">
      <c r="A869" s="70"/>
      <c r="B869" s="70"/>
      <c r="C869" s="70"/>
    </row>
    <row r="870" spans="1:3">
      <c r="A870" s="70"/>
      <c r="B870" s="70"/>
      <c r="C870" s="70"/>
    </row>
    <row r="871" spans="1:3">
      <c r="A871" s="70"/>
      <c r="B871" s="70"/>
      <c r="C871" s="70"/>
    </row>
    <row r="872" spans="1:3">
      <c r="A872" s="70"/>
      <c r="B872" s="70"/>
      <c r="C872" s="70"/>
    </row>
    <row r="873" spans="1:3">
      <c r="A873" s="70"/>
      <c r="B873" s="70"/>
      <c r="C873" s="70"/>
    </row>
    <row r="874" spans="1:3">
      <c r="A874" s="70"/>
      <c r="B874" s="70"/>
      <c r="C874" s="70"/>
    </row>
    <row r="875" spans="1:3">
      <c r="A875" s="70"/>
      <c r="B875" s="70"/>
      <c r="C875" s="70"/>
    </row>
  </sheetData>
  <mergeCells count="3033">
    <mergeCell ref="C82:C83"/>
    <mergeCell ref="D64:D65"/>
    <mergeCell ref="C64:C65"/>
    <mergeCell ref="C70:C71"/>
    <mergeCell ref="C72:C73"/>
    <mergeCell ref="D72:D73"/>
    <mergeCell ref="D70:D71"/>
    <mergeCell ref="C74:C75"/>
    <mergeCell ref="C76:C77"/>
    <mergeCell ref="C68:C69"/>
    <mergeCell ref="D68:D69"/>
    <mergeCell ref="C84:C85"/>
    <mergeCell ref="O68:O69"/>
    <mergeCell ref="O70:O71"/>
    <mergeCell ref="O72:O73"/>
    <mergeCell ref="C80:C81"/>
    <mergeCell ref="N68:N69"/>
    <mergeCell ref="C619:C620"/>
    <mergeCell ref="G619:G620"/>
    <mergeCell ref="J619:J620"/>
    <mergeCell ref="F619:F620"/>
    <mergeCell ref="D619:D620"/>
    <mergeCell ref="O619:O620"/>
    <mergeCell ref="P76:P77"/>
    <mergeCell ref="P74:P75"/>
    <mergeCell ref="J84:J85"/>
    <mergeCell ref="K84:K85"/>
    <mergeCell ref="P84:P85"/>
    <mergeCell ref="L82:L83"/>
    <mergeCell ref="F80:F81"/>
    <mergeCell ref="F72:F73"/>
    <mergeCell ref="F70:F71"/>
    <mergeCell ref="F68:F69"/>
    <mergeCell ref="P68:P69"/>
    <mergeCell ref="D90:D91"/>
    <mergeCell ref="C100:C101"/>
    <mergeCell ref="C102:C104"/>
    <mergeCell ref="O513:O514"/>
    <mergeCell ref="P513:P514"/>
    <mergeCell ref="C86:C87"/>
    <mergeCell ref="D98:D99"/>
    <mergeCell ref="D96:D97"/>
    <mergeCell ref="D94:D95"/>
    <mergeCell ref="F394:F395"/>
    <mergeCell ref="C394:C395"/>
    <mergeCell ref="D394:D395"/>
    <mergeCell ref="O394:O395"/>
    <mergeCell ref="P573:P574"/>
    <mergeCell ref="C358:C359"/>
    <mergeCell ref="Q544:Q545"/>
    <mergeCell ref="O573:O574"/>
    <mergeCell ref="H573:H574"/>
    <mergeCell ref="I573:I574"/>
    <mergeCell ref="J573:J574"/>
    <mergeCell ref="K573:K574"/>
    <mergeCell ref="L573:L574"/>
    <mergeCell ref="M573:M574"/>
    <mergeCell ref="N573:N574"/>
    <mergeCell ref="O575:O576"/>
    <mergeCell ref="P575:P576"/>
    <mergeCell ref="P146:P168"/>
    <mergeCell ref="Q146:Q168"/>
    <mergeCell ref="Q529:Q530"/>
    <mergeCell ref="Q489:Q490"/>
    <mergeCell ref="P449:P450"/>
    <mergeCell ref="O507:O508"/>
    <mergeCell ref="I520:I521"/>
    <mergeCell ref="Q533:Q534"/>
    <mergeCell ref="Q503:Q504"/>
    <mergeCell ref="Q507:Q508"/>
    <mergeCell ref="O529:O530"/>
    <mergeCell ref="O451:O452"/>
    <mergeCell ref="P515:P516"/>
    <mergeCell ref="N542:N543"/>
    <mergeCell ref="P370:P371"/>
    <mergeCell ref="J571:J572"/>
    <mergeCell ref="P523:P524"/>
    <mergeCell ref="F760:F761"/>
    <mergeCell ref="F737:F738"/>
    <mergeCell ref="Q676:Q677"/>
    <mergeCell ref="J698:J699"/>
    <mergeCell ref="H700:H701"/>
    <mergeCell ref="L637:L638"/>
    <mergeCell ref="K587:K588"/>
    <mergeCell ref="I567:I568"/>
    <mergeCell ref="P648:P649"/>
    <mergeCell ref="P652:P653"/>
    <mergeCell ref="K668:K669"/>
    <mergeCell ref="M652:M653"/>
    <mergeCell ref="O652:O653"/>
    <mergeCell ref="L650:L651"/>
    <mergeCell ref="H623:H624"/>
    <mergeCell ref="N676:N677"/>
    <mergeCell ref="N678:N679"/>
    <mergeCell ref="N656:N657"/>
    <mergeCell ref="P700:P701"/>
    <mergeCell ref="P696:P697"/>
    <mergeCell ref="L686:L687"/>
    <mergeCell ref="O672:O673"/>
    <mergeCell ref="P686:P687"/>
    <mergeCell ref="O682:O683"/>
    <mergeCell ref="Q571:Q572"/>
    <mergeCell ref="P571:P572"/>
    <mergeCell ref="L587:L588"/>
    <mergeCell ref="P569:P570"/>
    <mergeCell ref="Q641:Q642"/>
    <mergeCell ref="P619:P620"/>
    <mergeCell ref="Q650:Q651"/>
    <mergeCell ref="A768:D768"/>
    <mergeCell ref="A769:D769"/>
    <mergeCell ref="A770:D770"/>
    <mergeCell ref="A776:D776"/>
    <mergeCell ref="O769:R769"/>
    <mergeCell ref="P764:P765"/>
    <mergeCell ref="P721:P722"/>
    <mergeCell ref="P723:P724"/>
    <mergeCell ref="P725:P726"/>
    <mergeCell ref="P729:P730"/>
    <mergeCell ref="P731:P732"/>
    <mergeCell ref="P733:P734"/>
    <mergeCell ref="O721:O722"/>
    <mergeCell ref="O723:O724"/>
    <mergeCell ref="M729:M730"/>
    <mergeCell ref="N729:N730"/>
    <mergeCell ref="K725:K726"/>
    <mergeCell ref="Q721:Q722"/>
    <mergeCell ref="Q723:Q724"/>
    <mergeCell ref="Q725:Q726"/>
    <mergeCell ref="M733:M734"/>
    <mergeCell ref="N733:N734"/>
    <mergeCell ref="H741:H742"/>
    <mergeCell ref="I741:I742"/>
    <mergeCell ref="H735:H736"/>
    <mergeCell ref="G764:G765"/>
    <mergeCell ref="K764:K765"/>
    <mergeCell ref="F758:F759"/>
    <mergeCell ref="F764:F765"/>
    <mergeCell ref="H764:H765"/>
    <mergeCell ref="I764:I765"/>
    <mergeCell ref="J764:J765"/>
    <mergeCell ref="N665:N666"/>
    <mergeCell ref="O665:O666"/>
    <mergeCell ref="O678:O679"/>
    <mergeCell ref="M662:M663"/>
    <mergeCell ref="M589:M590"/>
    <mergeCell ref="O593:O594"/>
    <mergeCell ref="J660:J661"/>
    <mergeCell ref="K660:K661"/>
    <mergeCell ref="N674:N675"/>
    <mergeCell ref="F525:F526"/>
    <mergeCell ref="P394:P395"/>
    <mergeCell ref="K433:K434"/>
    <mergeCell ref="K665:K666"/>
    <mergeCell ref="F621:F622"/>
    <mergeCell ref="F539:F540"/>
    <mergeCell ref="F567:F568"/>
    <mergeCell ref="H567:H568"/>
    <mergeCell ref="H562:H563"/>
    <mergeCell ref="H550:H551"/>
    <mergeCell ref="I550:I551"/>
    <mergeCell ref="F533:F534"/>
    <mergeCell ref="G533:G534"/>
    <mergeCell ref="P577:P578"/>
    <mergeCell ref="J648:J649"/>
    <mergeCell ref="J593:J594"/>
    <mergeCell ref="I654:I655"/>
    <mergeCell ref="P656:P657"/>
    <mergeCell ref="P741:P742"/>
    <mergeCell ref="P739:P740"/>
    <mergeCell ref="I739:I740"/>
    <mergeCell ref="H739:H740"/>
    <mergeCell ref="H714:H715"/>
    <mergeCell ref="I714:I715"/>
    <mergeCell ref="J714:J715"/>
    <mergeCell ref="K714:K715"/>
    <mergeCell ref="I731:I732"/>
    <mergeCell ref="J731:J732"/>
    <mergeCell ref="K731:K732"/>
    <mergeCell ref="J729:J730"/>
    <mergeCell ref="K729:K730"/>
    <mergeCell ref="L729:L730"/>
    <mergeCell ref="L712:L713"/>
    <mergeCell ref="Q729:Q730"/>
    <mergeCell ref="Q731:Q732"/>
    <mergeCell ref="I721:I722"/>
    <mergeCell ref="J721:J722"/>
    <mergeCell ref="I719:I720"/>
    <mergeCell ref="J719:J720"/>
    <mergeCell ref="K719:K720"/>
    <mergeCell ref="O725:O726"/>
    <mergeCell ref="O729:O730"/>
    <mergeCell ref="N719:N720"/>
    <mergeCell ref="P712:P713"/>
    <mergeCell ref="O719:O720"/>
    <mergeCell ref="O731:O732"/>
    <mergeCell ref="I737:I738"/>
    <mergeCell ref="P717:P718"/>
    <mergeCell ref="Q737:Q738"/>
    <mergeCell ref="Q739:Q740"/>
    <mergeCell ref="H745:H746"/>
    <mergeCell ref="I745:I746"/>
    <mergeCell ref="H696:H697"/>
    <mergeCell ref="O696:O697"/>
    <mergeCell ref="G745:G746"/>
    <mergeCell ref="O741:O742"/>
    <mergeCell ref="N737:N738"/>
    <mergeCell ref="J739:J740"/>
    <mergeCell ref="J700:J701"/>
    <mergeCell ref="I704:I705"/>
    <mergeCell ref="I693:I694"/>
    <mergeCell ref="K693:K694"/>
    <mergeCell ref="O693:O694"/>
    <mergeCell ref="L725:L726"/>
    <mergeCell ref="L733:L734"/>
    <mergeCell ref="N708:N709"/>
    <mergeCell ref="I729:I730"/>
    <mergeCell ref="L714:L715"/>
    <mergeCell ref="O700:O701"/>
    <mergeCell ref="N739:N740"/>
    <mergeCell ref="O764:O765"/>
    <mergeCell ref="M764:M765"/>
    <mergeCell ref="N764:N765"/>
    <mergeCell ref="N743:N744"/>
    <mergeCell ref="O743:O744"/>
    <mergeCell ref="O758:O759"/>
    <mergeCell ref="G704:G705"/>
    <mergeCell ref="H717:H718"/>
    <mergeCell ref="L764:L765"/>
    <mergeCell ref="Q733:Q734"/>
    <mergeCell ref="I735:I736"/>
    <mergeCell ref="J735:J736"/>
    <mergeCell ref="K735:K736"/>
    <mergeCell ref="L735:L736"/>
    <mergeCell ref="M735:M736"/>
    <mergeCell ref="N735:N736"/>
    <mergeCell ref="H721:H722"/>
    <mergeCell ref="H723:H724"/>
    <mergeCell ref="K723:K724"/>
    <mergeCell ref="I725:I726"/>
    <mergeCell ref="K754:K755"/>
    <mergeCell ref="Q760:Q761"/>
    <mergeCell ref="M760:M761"/>
    <mergeCell ref="N760:N761"/>
    <mergeCell ref="O737:O738"/>
    <mergeCell ref="O760:O761"/>
    <mergeCell ref="J747:J748"/>
    <mergeCell ref="J756:J757"/>
    <mergeCell ref="K756:K757"/>
    <mergeCell ref="Q747:Q748"/>
    <mergeCell ref="K747:K748"/>
    <mergeCell ref="Q754:Q755"/>
    <mergeCell ref="Q700:Q701"/>
    <mergeCell ref="H733:H734"/>
    <mergeCell ref="I733:I734"/>
    <mergeCell ref="J733:J734"/>
    <mergeCell ref="K733:K734"/>
    <mergeCell ref="H691:H692"/>
    <mergeCell ref="O686:O687"/>
    <mergeCell ref="M698:M699"/>
    <mergeCell ref="I686:I687"/>
    <mergeCell ref="I689:I690"/>
    <mergeCell ref="I691:I692"/>
    <mergeCell ref="M712:M713"/>
    <mergeCell ref="P704:P705"/>
    <mergeCell ref="L691:L692"/>
    <mergeCell ref="K696:K697"/>
    <mergeCell ref="M696:M697"/>
    <mergeCell ref="Q712:Q713"/>
    <mergeCell ref="Q702:Q703"/>
    <mergeCell ref="N714:N715"/>
    <mergeCell ref="K708:K709"/>
    <mergeCell ref="Q714:Q715"/>
    <mergeCell ref="Q717:Q718"/>
    <mergeCell ref="O706:O707"/>
    <mergeCell ref="M693:M694"/>
    <mergeCell ref="P702:P703"/>
    <mergeCell ref="Q686:Q687"/>
    <mergeCell ref="O689:O690"/>
    <mergeCell ref="J725:J726"/>
    <mergeCell ref="P693:P694"/>
    <mergeCell ref="P658:P659"/>
    <mergeCell ref="I631:I632"/>
    <mergeCell ref="N662:N663"/>
    <mergeCell ref="N646:N647"/>
    <mergeCell ref="N627:N628"/>
    <mergeCell ref="I646:I647"/>
    <mergeCell ref="M639:M640"/>
    <mergeCell ref="L641:L642"/>
    <mergeCell ref="M641:M642"/>
    <mergeCell ref="N641:N642"/>
    <mergeCell ref="I633:I634"/>
    <mergeCell ref="J637:J638"/>
    <mergeCell ref="O637:O638"/>
    <mergeCell ref="I637:I638"/>
    <mergeCell ref="K637:K638"/>
    <mergeCell ref="K652:K653"/>
    <mergeCell ref="L646:L647"/>
    <mergeCell ref="M646:M647"/>
    <mergeCell ref="M637:M638"/>
    <mergeCell ref="N637:N638"/>
    <mergeCell ref="P637:P638"/>
    <mergeCell ref="I639:I640"/>
    <mergeCell ref="O646:O647"/>
    <mergeCell ref="P646:P647"/>
    <mergeCell ref="J627:J628"/>
    <mergeCell ref="I660:I661"/>
    <mergeCell ref="P691:P692"/>
    <mergeCell ref="Q706:Q707"/>
    <mergeCell ref="O702:O703"/>
    <mergeCell ref="P672:P673"/>
    <mergeCell ref="P670:P671"/>
    <mergeCell ref="Q606:Q607"/>
    <mergeCell ref="Q693:Q694"/>
    <mergeCell ref="Q696:Q697"/>
    <mergeCell ref="Q698:Q699"/>
    <mergeCell ref="O643:O644"/>
    <mergeCell ref="P650:P651"/>
    <mergeCell ref="N650:N651"/>
    <mergeCell ref="K641:K642"/>
    <mergeCell ref="K706:K707"/>
    <mergeCell ref="L706:L707"/>
    <mergeCell ref="M706:M707"/>
    <mergeCell ref="N706:N707"/>
    <mergeCell ref="Q684:Q685"/>
    <mergeCell ref="K704:K705"/>
    <mergeCell ref="P706:P707"/>
    <mergeCell ref="L678:L679"/>
    <mergeCell ref="O648:O649"/>
    <mergeCell ref="O641:O642"/>
    <mergeCell ref="K627:K628"/>
    <mergeCell ref="P662:P663"/>
    <mergeCell ref="M631:M632"/>
    <mergeCell ref="L662:L663"/>
    <mergeCell ref="K613:K614"/>
    <mergeCell ref="Q674:Q675"/>
    <mergeCell ref="Q670:Q671"/>
    <mergeCell ref="Q691:Q692"/>
    <mergeCell ref="K615:K616"/>
    <mergeCell ref="Q682:Q683"/>
    <mergeCell ref="Q658:Q659"/>
    <mergeCell ref="Q619:Q620"/>
    <mergeCell ref="M556:M557"/>
    <mergeCell ref="Q560:Q561"/>
    <mergeCell ref="M564:M565"/>
    <mergeCell ref="Q585:Q586"/>
    <mergeCell ref="L611:L612"/>
    <mergeCell ref="Q556:Q557"/>
    <mergeCell ref="O606:O607"/>
    <mergeCell ref="M606:M607"/>
    <mergeCell ref="M621:M622"/>
    <mergeCell ref="N621:N622"/>
    <mergeCell ref="O613:O614"/>
    <mergeCell ref="O631:O632"/>
    <mergeCell ref="P631:P632"/>
    <mergeCell ref="Q662:Q663"/>
    <mergeCell ref="P676:P677"/>
    <mergeCell ref="M656:M657"/>
    <mergeCell ref="P629:P630"/>
    <mergeCell ref="P608:P609"/>
    <mergeCell ref="Q627:Q628"/>
    <mergeCell ref="O650:O651"/>
    <mergeCell ref="P668:P669"/>
    <mergeCell ref="M591:M592"/>
    <mergeCell ref="P602:P603"/>
    <mergeCell ref="M569:M570"/>
    <mergeCell ref="L571:L572"/>
    <mergeCell ref="P567:P568"/>
    <mergeCell ref="O625:O626"/>
    <mergeCell ref="Q639:Q640"/>
    <mergeCell ref="Q600:Q601"/>
    <mergeCell ref="J585:J586"/>
    <mergeCell ref="K585:K586"/>
    <mergeCell ref="L585:L586"/>
    <mergeCell ref="M585:M586"/>
    <mergeCell ref="M583:M584"/>
    <mergeCell ref="N583:N584"/>
    <mergeCell ref="Q567:Q568"/>
    <mergeCell ref="J564:J565"/>
    <mergeCell ref="K564:K565"/>
    <mergeCell ref="M587:M588"/>
    <mergeCell ref="H554:H555"/>
    <mergeCell ref="P558:P559"/>
    <mergeCell ref="H556:H557"/>
    <mergeCell ref="I556:I557"/>
    <mergeCell ref="I554:I555"/>
    <mergeCell ref="Q562:Q563"/>
    <mergeCell ref="O556:O557"/>
    <mergeCell ref="P583:P584"/>
    <mergeCell ref="Q583:Q584"/>
    <mergeCell ref="P585:P586"/>
    <mergeCell ref="L556:L557"/>
    <mergeCell ref="N556:N557"/>
    <mergeCell ref="Q564:Q565"/>
    <mergeCell ref="Q587:Q588"/>
    <mergeCell ref="M567:M568"/>
    <mergeCell ref="O567:O568"/>
    <mergeCell ref="H585:H586"/>
    <mergeCell ref="O564:O565"/>
    <mergeCell ref="Q629:Q630"/>
    <mergeCell ref="O621:O622"/>
    <mergeCell ref="Q623:Q624"/>
    <mergeCell ref="I621:I622"/>
    <mergeCell ref="J621:J622"/>
    <mergeCell ref="K639:K640"/>
    <mergeCell ref="L629:L630"/>
    <mergeCell ref="M629:M630"/>
    <mergeCell ref="P621:P622"/>
    <mergeCell ref="N639:N640"/>
    <mergeCell ref="H639:H640"/>
    <mergeCell ref="L602:L603"/>
    <mergeCell ref="P587:P588"/>
    <mergeCell ref="P600:P601"/>
    <mergeCell ref="G593:G594"/>
    <mergeCell ref="H593:H594"/>
    <mergeCell ref="N589:N590"/>
    <mergeCell ref="O608:O609"/>
    <mergeCell ref="Q617:Q618"/>
    <mergeCell ref="Q621:Q622"/>
    <mergeCell ref="K589:K590"/>
    <mergeCell ref="J613:J614"/>
    <mergeCell ref="J611:J612"/>
    <mergeCell ref="H589:H590"/>
    <mergeCell ref="I589:I590"/>
    <mergeCell ref="P623:P624"/>
    <mergeCell ref="L608:L609"/>
    <mergeCell ref="M608:M609"/>
    <mergeCell ref="N602:N603"/>
    <mergeCell ref="O615:O616"/>
    <mergeCell ref="P611:P612"/>
    <mergeCell ref="I608:I609"/>
    <mergeCell ref="O520:O521"/>
    <mergeCell ref="P542:P543"/>
    <mergeCell ref="J537:J538"/>
    <mergeCell ref="P544:P545"/>
    <mergeCell ref="O459:O460"/>
    <mergeCell ref="O461:O462"/>
    <mergeCell ref="O470:O471"/>
    <mergeCell ref="O453:O454"/>
    <mergeCell ref="P441:P442"/>
    <mergeCell ref="J443:J444"/>
    <mergeCell ref="P505:P506"/>
    <mergeCell ref="P529:P530"/>
    <mergeCell ref="O449:O450"/>
    <mergeCell ref="O447:O448"/>
    <mergeCell ref="P459:P460"/>
    <mergeCell ref="J529:J530"/>
    <mergeCell ref="K537:K538"/>
    <mergeCell ref="L537:L538"/>
    <mergeCell ref="P507:P508"/>
    <mergeCell ref="P477:P478"/>
    <mergeCell ref="K447:K448"/>
    <mergeCell ref="O463:O464"/>
    <mergeCell ref="P537:P538"/>
    <mergeCell ref="O483:O484"/>
    <mergeCell ref="J503:J504"/>
    <mergeCell ref="O455:O456"/>
    <mergeCell ref="L544:L545"/>
    <mergeCell ref="N544:N545"/>
    <mergeCell ref="O544:O545"/>
    <mergeCell ref="J542:J543"/>
    <mergeCell ref="K542:K543"/>
    <mergeCell ref="J457:J458"/>
    <mergeCell ref="C352:C353"/>
    <mergeCell ref="K323:K324"/>
    <mergeCell ref="O323:O324"/>
    <mergeCell ref="G546:G547"/>
    <mergeCell ref="H533:H534"/>
    <mergeCell ref="G392:G393"/>
    <mergeCell ref="H392:H393"/>
    <mergeCell ref="I392:I393"/>
    <mergeCell ref="J392:J393"/>
    <mergeCell ref="O537:O538"/>
    <mergeCell ref="H542:H543"/>
    <mergeCell ref="P470:P471"/>
    <mergeCell ref="J546:J547"/>
    <mergeCell ref="K544:K545"/>
    <mergeCell ref="P396:P397"/>
    <mergeCell ref="K360:K361"/>
    <mergeCell ref="M372:M373"/>
    <mergeCell ref="P497:P498"/>
    <mergeCell ref="I485:I486"/>
    <mergeCell ref="P491:P492"/>
    <mergeCell ref="P481:P482"/>
    <mergeCell ref="O515:O516"/>
    <mergeCell ref="P453:P454"/>
    <mergeCell ref="O420:O421"/>
    <mergeCell ref="O418:O419"/>
    <mergeCell ref="O425:O426"/>
    <mergeCell ref="P520:P521"/>
    <mergeCell ref="J523:J524"/>
    <mergeCell ref="P511:P512"/>
    <mergeCell ref="C327:C328"/>
    <mergeCell ref="F392:F393"/>
    <mergeCell ref="O527:O528"/>
    <mergeCell ref="C337:C338"/>
    <mergeCell ref="C350:C351"/>
    <mergeCell ref="C345:C346"/>
    <mergeCell ref="C335:C336"/>
    <mergeCell ref="C341:C342"/>
    <mergeCell ref="C339:C340"/>
    <mergeCell ref="P317:P318"/>
    <mergeCell ref="F321:F322"/>
    <mergeCell ref="G321:G322"/>
    <mergeCell ref="L321:L322"/>
    <mergeCell ref="O321:O322"/>
    <mergeCell ref="P321:P322"/>
    <mergeCell ref="C347:C348"/>
    <mergeCell ref="D335:D336"/>
    <mergeCell ref="F335:F336"/>
    <mergeCell ref="G335:G336"/>
    <mergeCell ref="D339:D340"/>
    <mergeCell ref="D337:D338"/>
    <mergeCell ref="D345:D346"/>
    <mergeCell ref="D347:D348"/>
    <mergeCell ref="P347:P348"/>
    <mergeCell ref="P323:P324"/>
    <mergeCell ref="N323:N324"/>
    <mergeCell ref="D327:D328"/>
    <mergeCell ref="D333:D334"/>
    <mergeCell ref="K350:K351"/>
    <mergeCell ref="P335:P336"/>
    <mergeCell ref="F333:F334"/>
    <mergeCell ref="G333:G334"/>
    <mergeCell ref="F323:F324"/>
    <mergeCell ref="G323:G324"/>
    <mergeCell ref="T335:T336"/>
    <mergeCell ref="Q354:Q355"/>
    <mergeCell ref="F354:F355"/>
    <mergeCell ref="F337:F338"/>
    <mergeCell ref="G337:G338"/>
    <mergeCell ref="I337:I338"/>
    <mergeCell ref="O337:O338"/>
    <mergeCell ref="P337:P338"/>
    <mergeCell ref="R335:R336"/>
    <mergeCell ref="S335:S336"/>
    <mergeCell ref="I339:I340"/>
    <mergeCell ref="O339:O340"/>
    <mergeCell ref="P339:P340"/>
    <mergeCell ref="F350:F351"/>
    <mergeCell ref="G350:G351"/>
    <mergeCell ref="O350:O351"/>
    <mergeCell ref="G352:G353"/>
    <mergeCell ref="O352:O353"/>
    <mergeCell ref="P343:P344"/>
    <mergeCell ref="Q343:Q344"/>
    <mergeCell ref="P345:P346"/>
    <mergeCell ref="Q345:Q346"/>
    <mergeCell ref="F343:F344"/>
    <mergeCell ref="G343:G344"/>
    <mergeCell ref="F345:F346"/>
    <mergeCell ref="G345:G346"/>
    <mergeCell ref="Q350:Q351"/>
    <mergeCell ref="F341:F342"/>
    <mergeCell ref="Q347:Q348"/>
    <mergeCell ref="M335:M336"/>
    <mergeCell ref="N335:N336"/>
    <mergeCell ref="M341:M342"/>
    <mergeCell ref="C321:C322"/>
    <mergeCell ref="C319:C320"/>
    <mergeCell ref="D319:D320"/>
    <mergeCell ref="D321:D322"/>
    <mergeCell ref="F319:F320"/>
    <mergeCell ref="D315:D316"/>
    <mergeCell ref="C325:C326"/>
    <mergeCell ref="H325:H326"/>
    <mergeCell ref="F307:F308"/>
    <mergeCell ref="G307:G308"/>
    <mergeCell ref="O315:O316"/>
    <mergeCell ref="O317:O318"/>
    <mergeCell ref="F315:F316"/>
    <mergeCell ref="J317:J318"/>
    <mergeCell ref="F317:F318"/>
    <mergeCell ref="D317:D318"/>
    <mergeCell ref="O319:O320"/>
    <mergeCell ref="F311:F312"/>
    <mergeCell ref="F313:F314"/>
    <mergeCell ref="D303:D304"/>
    <mergeCell ref="G297:G298"/>
    <mergeCell ref="C299:C300"/>
    <mergeCell ref="D291:D292"/>
    <mergeCell ref="J289:J290"/>
    <mergeCell ref="D313:D314"/>
    <mergeCell ref="J311:J312"/>
    <mergeCell ref="D297:D298"/>
    <mergeCell ref="G305:G306"/>
    <mergeCell ref="O305:O306"/>
    <mergeCell ref="G309:G310"/>
    <mergeCell ref="O309:O310"/>
    <mergeCell ref="C311:C312"/>
    <mergeCell ref="F305:F306"/>
    <mergeCell ref="D299:D300"/>
    <mergeCell ref="G295:G296"/>
    <mergeCell ref="F309:F310"/>
    <mergeCell ref="O311:O312"/>
    <mergeCell ref="F293:F294"/>
    <mergeCell ref="F289:F290"/>
    <mergeCell ref="C293:C294"/>
    <mergeCell ref="G291:G292"/>
    <mergeCell ref="G303:G304"/>
    <mergeCell ref="C309:C310"/>
    <mergeCell ref="C313:C314"/>
    <mergeCell ref="I230:I231"/>
    <mergeCell ref="P264:P265"/>
    <mergeCell ref="O226:O227"/>
    <mergeCell ref="Q258:Q259"/>
    <mergeCell ref="P260:P261"/>
    <mergeCell ref="Q260:Q261"/>
    <mergeCell ref="P243:P244"/>
    <mergeCell ref="Q250:Q251"/>
    <mergeCell ref="G248:G249"/>
    <mergeCell ref="G246:G247"/>
    <mergeCell ref="G243:G244"/>
    <mergeCell ref="P246:P247"/>
    <mergeCell ref="F248:F249"/>
    <mergeCell ref="D243:D244"/>
    <mergeCell ref="D237:D238"/>
    <mergeCell ref="H246:H247"/>
    <mergeCell ref="C303:C304"/>
    <mergeCell ref="G301:G302"/>
    <mergeCell ref="F303:F304"/>
    <mergeCell ref="O289:O290"/>
    <mergeCell ref="Q299:Q300"/>
    <mergeCell ref="K278:K279"/>
    <mergeCell ref="H268:H269"/>
    <mergeCell ref="P272:P273"/>
    <mergeCell ref="P286:P287"/>
    <mergeCell ref="P278:P279"/>
    <mergeCell ref="F284:F285"/>
    <mergeCell ref="G272:G273"/>
    <mergeCell ref="D284:D285"/>
    <mergeCell ref="I274:I275"/>
    <mergeCell ref="K286:K287"/>
    <mergeCell ref="C268:C269"/>
    <mergeCell ref="C284:C285"/>
    <mergeCell ref="F264:F265"/>
    <mergeCell ref="C270:C271"/>
    <mergeCell ref="C272:C273"/>
    <mergeCell ref="Q278:Q279"/>
    <mergeCell ref="Q266:Q267"/>
    <mergeCell ref="G284:G285"/>
    <mergeCell ref="D264:D265"/>
    <mergeCell ref="I193:I194"/>
    <mergeCell ref="I195:I196"/>
    <mergeCell ref="I204:I205"/>
    <mergeCell ref="D212:D213"/>
    <mergeCell ref="I216:I217"/>
    <mergeCell ref="F204:F205"/>
    <mergeCell ref="G204:G205"/>
    <mergeCell ref="H204:H205"/>
    <mergeCell ref="F201:F202"/>
    <mergeCell ref="C276:C277"/>
    <mergeCell ref="S264:S265"/>
    <mergeCell ref="F266:F267"/>
    <mergeCell ref="G266:G267"/>
    <mergeCell ref="H266:H267"/>
    <mergeCell ref="O266:O267"/>
    <mergeCell ref="G268:G269"/>
    <mergeCell ref="F274:F275"/>
    <mergeCell ref="G274:G275"/>
    <mergeCell ref="F272:F273"/>
    <mergeCell ref="Q262:Q263"/>
    <mergeCell ref="D226:D227"/>
    <mergeCell ref="F239:F240"/>
    <mergeCell ref="D262:D263"/>
    <mergeCell ref="Q212:Q213"/>
    <mergeCell ref="Q232:Q233"/>
    <mergeCell ref="F260:F261"/>
    <mergeCell ref="D260:D261"/>
    <mergeCell ref="F232:F233"/>
    <mergeCell ref="F228:F229"/>
    <mergeCell ref="D214:D215"/>
    <mergeCell ref="F220:F221"/>
    <mergeCell ref="K218:K219"/>
    <mergeCell ref="D208:D209"/>
    <mergeCell ref="G212:G213"/>
    <mergeCell ref="G208:G209"/>
    <mergeCell ref="I199:I200"/>
    <mergeCell ref="F206:F207"/>
    <mergeCell ref="F210:F211"/>
    <mergeCell ref="H208:H209"/>
    <mergeCell ref="I208:I209"/>
    <mergeCell ref="D201:D202"/>
    <mergeCell ref="G201:G202"/>
    <mergeCell ref="F208:F209"/>
    <mergeCell ref="G195:G196"/>
    <mergeCell ref="G222:G223"/>
    <mergeCell ref="G226:G227"/>
    <mergeCell ref="G224:G225"/>
    <mergeCell ref="F222:F223"/>
    <mergeCell ref="F226:F227"/>
    <mergeCell ref="I220:I221"/>
    <mergeCell ref="H206:H207"/>
    <mergeCell ref="E204:E205"/>
    <mergeCell ref="H199:H200"/>
    <mergeCell ref="F214:F215"/>
    <mergeCell ref="F216:F217"/>
    <mergeCell ref="C183:C184"/>
    <mergeCell ref="H183:H184"/>
    <mergeCell ref="H181:H182"/>
    <mergeCell ref="F179:F180"/>
    <mergeCell ref="D179:D180"/>
    <mergeCell ref="H177:H178"/>
    <mergeCell ref="C179:C180"/>
    <mergeCell ref="G193:G194"/>
    <mergeCell ref="D197:D198"/>
    <mergeCell ref="F193:F194"/>
    <mergeCell ref="C193:C194"/>
    <mergeCell ref="C195:C196"/>
    <mergeCell ref="D193:D194"/>
    <mergeCell ref="D195:D196"/>
    <mergeCell ref="C187:C188"/>
    <mergeCell ref="D191:D192"/>
    <mergeCell ref="H191:H192"/>
    <mergeCell ref="C189:C190"/>
    <mergeCell ref="H189:H190"/>
    <mergeCell ref="F191:F192"/>
    <mergeCell ref="G191:G192"/>
    <mergeCell ref="D189:D190"/>
    <mergeCell ref="H187:H188"/>
    <mergeCell ref="G187:G188"/>
    <mergeCell ref="F189:F190"/>
    <mergeCell ref="H201:H202"/>
    <mergeCell ref="H193:H194"/>
    <mergeCell ref="G179:G180"/>
    <mergeCell ref="D100:D101"/>
    <mergeCell ref="C88:C89"/>
    <mergeCell ref="C90:C91"/>
    <mergeCell ref="C92:C93"/>
    <mergeCell ref="C94:C95"/>
    <mergeCell ref="G169:G170"/>
    <mergeCell ref="D82:D83"/>
    <mergeCell ref="D74:D75"/>
    <mergeCell ref="F98:F99"/>
    <mergeCell ref="J177:J178"/>
    <mergeCell ref="K177:K178"/>
    <mergeCell ref="C78:C79"/>
    <mergeCell ref="D78:D79"/>
    <mergeCell ref="D80:D81"/>
    <mergeCell ref="F177:F178"/>
    <mergeCell ref="F96:F97"/>
    <mergeCell ref="F84:F85"/>
    <mergeCell ref="F86:F87"/>
    <mergeCell ref="F88:F89"/>
    <mergeCell ref="F92:F93"/>
    <mergeCell ref="G96:G97"/>
    <mergeCell ref="H76:H77"/>
    <mergeCell ref="C177:C178"/>
    <mergeCell ref="D177:D178"/>
    <mergeCell ref="F94:F95"/>
    <mergeCell ref="H94:H95"/>
    <mergeCell ref="H96:H97"/>
    <mergeCell ref="K100:K101"/>
    <mergeCell ref="C191:C192"/>
    <mergeCell ref="Q90:Q91"/>
    <mergeCell ref="H98:H99"/>
    <mergeCell ref="I98:I99"/>
    <mergeCell ref="I96:I97"/>
    <mergeCell ref="H100:H101"/>
    <mergeCell ref="I20:I24"/>
    <mergeCell ref="B12:B14"/>
    <mergeCell ref="H12:N12"/>
    <mergeCell ref="J20:J24"/>
    <mergeCell ref="K20:K24"/>
    <mergeCell ref="L20:L24"/>
    <mergeCell ref="J51:J52"/>
    <mergeCell ref="H74:H75"/>
    <mergeCell ref="K173:K174"/>
    <mergeCell ref="G171:G172"/>
    <mergeCell ref="H171:H172"/>
    <mergeCell ref="L173:L174"/>
    <mergeCell ref="D20:D24"/>
    <mergeCell ref="D25:D26"/>
    <mergeCell ref="D49:D50"/>
    <mergeCell ref="C49:C50"/>
    <mergeCell ref="C51:C52"/>
    <mergeCell ref="C55:C58"/>
    <mergeCell ref="D51:D52"/>
    <mergeCell ref="D47:D48"/>
    <mergeCell ref="C47:C48"/>
    <mergeCell ref="C20:C24"/>
    <mergeCell ref="C25:C26"/>
    <mergeCell ref="C27:C32"/>
    <mergeCell ref="C33:C37"/>
    <mergeCell ref="O86:O87"/>
    <mergeCell ref="O88:O89"/>
    <mergeCell ref="Q64:Q65"/>
    <mergeCell ref="P66:P67"/>
    <mergeCell ref="M64:M65"/>
    <mergeCell ref="K80:K81"/>
    <mergeCell ref="L80:L81"/>
    <mergeCell ref="O12:O14"/>
    <mergeCell ref="P12:P14"/>
    <mergeCell ref="P20:P24"/>
    <mergeCell ref="P25:P26"/>
    <mergeCell ref="C15:D15"/>
    <mergeCell ref="L25:L26"/>
    <mergeCell ref="Q66:Q67"/>
    <mergeCell ref="F47:F48"/>
    <mergeCell ref="F49:F50"/>
    <mergeCell ref="I49:I50"/>
    <mergeCell ref="J49:J50"/>
    <mergeCell ref="K49:K50"/>
    <mergeCell ref="H47:H48"/>
    <mergeCell ref="H49:H50"/>
    <mergeCell ref="H34:H36"/>
    <mergeCell ref="I34:I36"/>
    <mergeCell ref="P51:P52"/>
    <mergeCell ref="M34:M36"/>
    <mergeCell ref="N34:N36"/>
    <mergeCell ref="H25:H26"/>
    <mergeCell ref="I25:I26"/>
    <mergeCell ref="Q76:Q77"/>
    <mergeCell ref="Q80:Q81"/>
    <mergeCell ref="Q68:Q69"/>
    <mergeCell ref="Q70:Q71"/>
    <mergeCell ref="Q72:Q73"/>
    <mergeCell ref="O80:O81"/>
    <mergeCell ref="K47:K48"/>
    <mergeCell ref="M51:M52"/>
    <mergeCell ref="L59:L60"/>
    <mergeCell ref="H20:H24"/>
    <mergeCell ref="M47:M48"/>
    <mergeCell ref="N47:N48"/>
    <mergeCell ref="M49:M50"/>
    <mergeCell ref="N49:N50"/>
    <mergeCell ref="L49:L50"/>
    <mergeCell ref="L47:L48"/>
    <mergeCell ref="N55:N58"/>
    <mergeCell ref="L66:L67"/>
    <mergeCell ref="M66:M67"/>
    <mergeCell ref="L51:L52"/>
    <mergeCell ref="M76:M77"/>
    <mergeCell ref="N76:N77"/>
    <mergeCell ref="L64:L65"/>
    <mergeCell ref="I59:I60"/>
    <mergeCell ref="J59:J60"/>
    <mergeCell ref="H55:H58"/>
    <mergeCell ref="I55:I58"/>
    <mergeCell ref="J55:J58"/>
    <mergeCell ref="K51:K52"/>
    <mergeCell ref="N51:N52"/>
    <mergeCell ref="N27:N32"/>
    <mergeCell ref="J25:J26"/>
    <mergeCell ref="J47:J48"/>
    <mergeCell ref="L27:L32"/>
    <mergeCell ref="L55:L58"/>
    <mergeCell ref="P61:P62"/>
    <mergeCell ref="K181:K182"/>
    <mergeCell ref="L181:L182"/>
    <mergeCell ref="J173:J174"/>
    <mergeCell ref="D187:D188"/>
    <mergeCell ref="D173:D174"/>
    <mergeCell ref="H175:H176"/>
    <mergeCell ref="C173:C174"/>
    <mergeCell ref="C175:C176"/>
    <mergeCell ref="L61:L62"/>
    <mergeCell ref="D175:D176"/>
    <mergeCell ref="I76:I77"/>
    <mergeCell ref="J76:J77"/>
    <mergeCell ref="I78:I79"/>
    <mergeCell ref="J78:J79"/>
    <mergeCell ref="K78:K79"/>
    <mergeCell ref="L86:L87"/>
    <mergeCell ref="I70:I71"/>
    <mergeCell ref="I72:I73"/>
    <mergeCell ref="C169:C170"/>
    <mergeCell ref="C171:C172"/>
    <mergeCell ref="D92:D93"/>
    <mergeCell ref="F90:F91"/>
    <mergeCell ref="F82:F83"/>
    <mergeCell ref="C96:C97"/>
    <mergeCell ref="M96:M97"/>
    <mergeCell ref="L90:L91"/>
    <mergeCell ref="I80:I81"/>
    <mergeCell ref="J80:J81"/>
    <mergeCell ref="J185:J186"/>
    <mergeCell ref="K185:K186"/>
    <mergeCell ref="I181:I182"/>
    <mergeCell ref="D171:D172"/>
    <mergeCell ref="F173:F174"/>
    <mergeCell ref="I179:I180"/>
    <mergeCell ref="K179:K180"/>
    <mergeCell ref="L179:L180"/>
    <mergeCell ref="I175:I176"/>
    <mergeCell ref="L185:L186"/>
    <mergeCell ref="H179:H180"/>
    <mergeCell ref="F175:F176"/>
    <mergeCell ref="F183:F184"/>
    <mergeCell ref="I183:I184"/>
    <mergeCell ref="I185:I186"/>
    <mergeCell ref="F100:F101"/>
    <mergeCell ref="H90:H91"/>
    <mergeCell ref="I92:I93"/>
    <mergeCell ref="P70:P71"/>
    <mergeCell ref="P72:P73"/>
    <mergeCell ref="O74:O75"/>
    <mergeCell ref="D183:D184"/>
    <mergeCell ref="O90:O91"/>
    <mergeCell ref="I90:I91"/>
    <mergeCell ref="O82:O83"/>
    <mergeCell ref="O84:O85"/>
    <mergeCell ref="O76:O77"/>
    <mergeCell ref="K82:K83"/>
    <mergeCell ref="L84:L85"/>
    <mergeCell ref="F74:F75"/>
    <mergeCell ref="F76:F77"/>
    <mergeCell ref="P80:P81"/>
    <mergeCell ref="F250:F251"/>
    <mergeCell ref="F278:F279"/>
    <mergeCell ref="C241:C242"/>
    <mergeCell ref="D278:D279"/>
    <mergeCell ref="D289:D290"/>
    <mergeCell ref="C278:C279"/>
    <mergeCell ref="C280:C281"/>
    <mergeCell ref="C282:C283"/>
    <mergeCell ref="D270:D271"/>
    <mergeCell ref="D272:D273"/>
    <mergeCell ref="C289:C290"/>
    <mergeCell ref="C286:C287"/>
    <mergeCell ref="A214:A217"/>
    <mergeCell ref="Q193:Q194"/>
    <mergeCell ref="C206:C207"/>
    <mergeCell ref="O224:O225"/>
    <mergeCell ref="O201:O202"/>
    <mergeCell ref="I201:I202"/>
    <mergeCell ref="F218:F219"/>
    <mergeCell ref="P212:P213"/>
    <mergeCell ref="L201:L202"/>
    <mergeCell ref="D206:D207"/>
    <mergeCell ref="C216:C217"/>
    <mergeCell ref="D216:D217"/>
    <mergeCell ref="C218:C219"/>
    <mergeCell ref="F212:F213"/>
    <mergeCell ref="I226:I227"/>
    <mergeCell ref="C226:C227"/>
    <mergeCell ref="N201:N202"/>
    <mergeCell ref="J206:J207"/>
    <mergeCell ref="I206:I207"/>
    <mergeCell ref="C197:C198"/>
    <mergeCell ref="C274:C275"/>
    <mergeCell ref="C291:C292"/>
    <mergeCell ref="D282:D283"/>
    <mergeCell ref="F282:F283"/>
    <mergeCell ref="F291:F292"/>
    <mergeCell ref="C297:C298"/>
    <mergeCell ref="F256:F257"/>
    <mergeCell ref="D268:D269"/>
    <mergeCell ref="C307:C308"/>
    <mergeCell ref="F297:F298"/>
    <mergeCell ref="F268:F269"/>
    <mergeCell ref="F276:F277"/>
    <mergeCell ref="F295:F296"/>
    <mergeCell ref="D280:D281"/>
    <mergeCell ref="F280:F281"/>
    <mergeCell ref="D276:D277"/>
    <mergeCell ref="F299:F300"/>
    <mergeCell ref="F258:F259"/>
    <mergeCell ref="F286:F287"/>
    <mergeCell ref="F243:F244"/>
    <mergeCell ref="F171:F172"/>
    <mergeCell ref="I173:I174"/>
    <mergeCell ref="O185:O186"/>
    <mergeCell ref="O183:O184"/>
    <mergeCell ref="P183:P184"/>
    <mergeCell ref="M183:M184"/>
    <mergeCell ref="C237:C238"/>
    <mergeCell ref="C243:C244"/>
    <mergeCell ref="O218:O219"/>
    <mergeCell ref="O181:O182"/>
    <mergeCell ref="I191:I192"/>
    <mergeCell ref="L98:L99"/>
    <mergeCell ref="L169:L170"/>
    <mergeCell ref="F224:F225"/>
    <mergeCell ref="C222:C223"/>
    <mergeCell ref="C220:C221"/>
    <mergeCell ref="C239:C240"/>
    <mergeCell ref="F241:F242"/>
    <mergeCell ref="C199:C200"/>
    <mergeCell ref="D199:D200"/>
    <mergeCell ref="C201:C202"/>
    <mergeCell ref="I197:I198"/>
    <mergeCell ref="M208:M209"/>
    <mergeCell ref="D224:D225"/>
    <mergeCell ref="C208:C209"/>
    <mergeCell ref="C210:C211"/>
    <mergeCell ref="D210:D211"/>
    <mergeCell ref="D218:D219"/>
    <mergeCell ref="C214:C215"/>
    <mergeCell ref="C212:C213"/>
    <mergeCell ref="J183:J184"/>
    <mergeCell ref="D230:D231"/>
    <mergeCell ref="D235:D236"/>
    <mergeCell ref="A1:T1"/>
    <mergeCell ref="A2:T2"/>
    <mergeCell ref="B9:D11"/>
    <mergeCell ref="E9:E14"/>
    <mergeCell ref="F9:F14"/>
    <mergeCell ref="G9:G14"/>
    <mergeCell ref="O9:P11"/>
    <mergeCell ref="Q9:T11"/>
    <mergeCell ref="H11:N11"/>
    <mergeCell ref="C12:D14"/>
    <mergeCell ref="O20:O24"/>
    <mergeCell ref="M20:M24"/>
    <mergeCell ref="N20:N24"/>
    <mergeCell ref="K25:K26"/>
    <mergeCell ref="F25:F26"/>
    <mergeCell ref="C98:C99"/>
    <mergeCell ref="D88:D89"/>
    <mergeCell ref="D86:D87"/>
    <mergeCell ref="D84:D85"/>
    <mergeCell ref="G98:G99"/>
    <mergeCell ref="D102:D104"/>
    <mergeCell ref="C181:C182"/>
    <mergeCell ref="D181:D182"/>
    <mergeCell ref="C185:C186"/>
    <mergeCell ref="D185:D186"/>
    <mergeCell ref="D169:D170"/>
    <mergeCell ref="G181:G182"/>
    <mergeCell ref="F181:F182"/>
    <mergeCell ref="L183:L184"/>
    <mergeCell ref="K171:K172"/>
    <mergeCell ref="C317:C318"/>
    <mergeCell ref="D323:D324"/>
    <mergeCell ref="C333:C334"/>
    <mergeCell ref="C330:C331"/>
    <mergeCell ref="C224:C225"/>
    <mergeCell ref="F237:F238"/>
    <mergeCell ref="C246:C247"/>
    <mergeCell ref="C266:C267"/>
    <mergeCell ref="F262:F263"/>
    <mergeCell ref="D258:D259"/>
    <mergeCell ref="C256:C257"/>
    <mergeCell ref="C254:C255"/>
    <mergeCell ref="C250:C251"/>
    <mergeCell ref="C260:C261"/>
    <mergeCell ref="C262:C263"/>
    <mergeCell ref="C230:C231"/>
    <mergeCell ref="C235:C236"/>
    <mergeCell ref="C258:C259"/>
    <mergeCell ref="D266:D267"/>
    <mergeCell ref="F235:F236"/>
    <mergeCell ref="F230:F231"/>
    <mergeCell ref="C228:C229"/>
    <mergeCell ref="D228:D229"/>
    <mergeCell ref="C232:C233"/>
    <mergeCell ref="F246:F247"/>
    <mergeCell ref="C264:C265"/>
    <mergeCell ref="C248:C249"/>
    <mergeCell ref="F254:F255"/>
    <mergeCell ref="D239:D240"/>
    <mergeCell ref="D246:D247"/>
    <mergeCell ref="D248:D249"/>
    <mergeCell ref="D250:D251"/>
    <mergeCell ref="G356:G357"/>
    <mergeCell ref="F356:F357"/>
    <mergeCell ref="F425:F426"/>
    <mergeCell ref="F383:F384"/>
    <mergeCell ref="F443:F444"/>
    <mergeCell ref="K437:K438"/>
    <mergeCell ref="K352:K353"/>
    <mergeCell ref="D301:D302"/>
    <mergeCell ref="F301:F302"/>
    <mergeCell ref="C343:C344"/>
    <mergeCell ref="G299:G300"/>
    <mergeCell ref="C315:C316"/>
    <mergeCell ref="D307:D308"/>
    <mergeCell ref="F327:F328"/>
    <mergeCell ref="G327:G328"/>
    <mergeCell ref="H327:H328"/>
    <mergeCell ref="O370:O371"/>
    <mergeCell ref="F410:F411"/>
    <mergeCell ref="O439:O440"/>
    <mergeCell ref="K425:K426"/>
    <mergeCell ref="C385:C386"/>
    <mergeCell ref="J364:J365"/>
    <mergeCell ref="J354:J355"/>
    <mergeCell ref="M354:M355"/>
    <mergeCell ref="H330:H331"/>
    <mergeCell ref="I335:I336"/>
    <mergeCell ref="I343:I344"/>
    <mergeCell ref="G313:G314"/>
    <mergeCell ref="K313:K314"/>
    <mergeCell ref="C301:C302"/>
    <mergeCell ref="C305:C306"/>
    <mergeCell ref="C323:C324"/>
    <mergeCell ref="G420:G421"/>
    <mergeCell ref="F416:F417"/>
    <mergeCell ref="G383:G384"/>
    <mergeCell ref="F360:F361"/>
    <mergeCell ref="G360:G361"/>
    <mergeCell ref="H360:H361"/>
    <mergeCell ref="J362:J363"/>
    <mergeCell ref="G410:G411"/>
    <mergeCell ref="F374:F375"/>
    <mergeCell ref="K376:K377"/>
    <mergeCell ref="H358:H359"/>
    <mergeCell ref="O383:O384"/>
    <mergeCell ref="J378:J379"/>
    <mergeCell ref="F364:F365"/>
    <mergeCell ref="J368:J369"/>
    <mergeCell ref="O368:O369"/>
    <mergeCell ref="O378:O379"/>
    <mergeCell ref="T507:T508"/>
    <mergeCell ref="R507:R508"/>
    <mergeCell ref="S507:S508"/>
    <mergeCell ref="F485:F486"/>
    <mergeCell ref="O505:O506"/>
    <mergeCell ref="G507:G508"/>
    <mergeCell ref="J493:J494"/>
    <mergeCell ref="J420:J421"/>
    <mergeCell ref="G461:G462"/>
    <mergeCell ref="F418:F419"/>
    <mergeCell ref="F408:F409"/>
    <mergeCell ref="F453:F454"/>
    <mergeCell ref="G466:G467"/>
    <mergeCell ref="F459:F460"/>
    <mergeCell ref="F461:F462"/>
    <mergeCell ref="G387:G388"/>
    <mergeCell ref="F385:F386"/>
    <mergeCell ref="G468:G469"/>
    <mergeCell ref="F427:F428"/>
    <mergeCell ref="F499:F500"/>
    <mergeCell ref="J481:J482"/>
    <mergeCell ref="F468:F469"/>
    <mergeCell ref="H429:H430"/>
    <mergeCell ref="I429:I430"/>
    <mergeCell ref="O429:O430"/>
    <mergeCell ref="O477:O478"/>
    <mergeCell ref="J501:J502"/>
    <mergeCell ref="G477:G478"/>
    <mergeCell ref="F481:F482"/>
    <mergeCell ref="F493:F494"/>
    <mergeCell ref="I410:I411"/>
    <mergeCell ref="O410:O411"/>
    <mergeCell ref="O511:O512"/>
    <mergeCell ref="O503:O504"/>
    <mergeCell ref="K505:K506"/>
    <mergeCell ref="K453:K454"/>
    <mergeCell ref="K441:K442"/>
    <mergeCell ref="O441:O442"/>
    <mergeCell ref="J477:J478"/>
    <mergeCell ref="P387:P388"/>
    <mergeCell ref="P406:P407"/>
    <mergeCell ref="M439:M440"/>
    <mergeCell ref="H399:H400"/>
    <mergeCell ref="K399:K400"/>
    <mergeCell ref="P445:P446"/>
    <mergeCell ref="H420:H421"/>
    <mergeCell ref="H427:H428"/>
    <mergeCell ref="I414:I415"/>
    <mergeCell ref="O387:O388"/>
    <mergeCell ref="K416:K417"/>
    <mergeCell ref="K455:K456"/>
    <mergeCell ref="K461:K462"/>
    <mergeCell ref="J499:J500"/>
    <mergeCell ref="J483:J484"/>
    <mergeCell ref="J489:J490"/>
    <mergeCell ref="J485:J486"/>
    <mergeCell ref="I501:I502"/>
    <mergeCell ref="P429:P430"/>
    <mergeCell ref="I422:I423"/>
    <mergeCell ref="P392:P393"/>
    <mergeCell ref="M544:M545"/>
    <mergeCell ref="F558:F559"/>
    <mergeCell ref="S525:S526"/>
    <mergeCell ref="H546:H547"/>
    <mergeCell ref="O550:O551"/>
    <mergeCell ref="M537:M538"/>
    <mergeCell ref="L548:L549"/>
    <mergeCell ref="M548:M549"/>
    <mergeCell ref="N548:N549"/>
    <mergeCell ref="K556:K557"/>
    <mergeCell ref="N552:N553"/>
    <mergeCell ref="I548:I549"/>
    <mergeCell ref="Q539:Q540"/>
    <mergeCell ref="Q548:Q549"/>
    <mergeCell ref="Q537:Q538"/>
    <mergeCell ref="I544:I545"/>
    <mergeCell ref="P548:P549"/>
    <mergeCell ref="G548:G549"/>
    <mergeCell ref="Q558:Q559"/>
    <mergeCell ref="I546:I547"/>
    <mergeCell ref="H537:H538"/>
    <mergeCell ref="P554:P555"/>
    <mergeCell ref="I525:I526"/>
    <mergeCell ref="F527:F528"/>
    <mergeCell ref="G527:G528"/>
    <mergeCell ref="J527:J528"/>
    <mergeCell ref="P527:P528"/>
    <mergeCell ref="P539:P540"/>
    <mergeCell ref="L539:L540"/>
    <mergeCell ref="M550:M551"/>
    <mergeCell ref="O548:O549"/>
    <mergeCell ref="L552:L553"/>
    <mergeCell ref="O571:O572"/>
    <mergeCell ref="O585:O586"/>
    <mergeCell ref="O589:O590"/>
    <mergeCell ref="G589:G590"/>
    <mergeCell ref="O562:O563"/>
    <mergeCell ref="N585:N586"/>
    <mergeCell ref="J567:J568"/>
    <mergeCell ref="K567:K568"/>
    <mergeCell ref="F583:F584"/>
    <mergeCell ref="F585:F586"/>
    <mergeCell ref="I569:I570"/>
    <mergeCell ref="J583:J584"/>
    <mergeCell ref="M560:M561"/>
    <mergeCell ref="F589:F590"/>
    <mergeCell ref="O577:O578"/>
    <mergeCell ref="I577:I578"/>
    <mergeCell ref="J577:J578"/>
    <mergeCell ref="K577:K578"/>
    <mergeCell ref="L577:L578"/>
    <mergeCell ref="M577:M578"/>
    <mergeCell ref="N577:N578"/>
    <mergeCell ref="O587:O588"/>
    <mergeCell ref="L589:L590"/>
    <mergeCell ref="I562:I563"/>
    <mergeCell ref="J562:J563"/>
    <mergeCell ref="O583:O584"/>
    <mergeCell ref="L567:L568"/>
    <mergeCell ref="I560:I561"/>
    <mergeCell ref="K562:K563"/>
    <mergeCell ref="H587:H588"/>
    <mergeCell ref="I587:I588"/>
    <mergeCell ref="J587:J588"/>
    <mergeCell ref="B857:B859"/>
    <mergeCell ref="A857:A859"/>
    <mergeCell ref="D513:D514"/>
    <mergeCell ref="L756:L757"/>
    <mergeCell ref="M756:M757"/>
    <mergeCell ref="N756:N757"/>
    <mergeCell ref="O756:O757"/>
    <mergeCell ref="G503:G504"/>
    <mergeCell ref="F627:F628"/>
    <mergeCell ref="G627:G628"/>
    <mergeCell ref="I625:I626"/>
    <mergeCell ref="J625:J626"/>
    <mergeCell ref="K625:K626"/>
    <mergeCell ref="L625:L626"/>
    <mergeCell ref="M625:M626"/>
    <mergeCell ref="L623:L624"/>
    <mergeCell ref="I583:I584"/>
    <mergeCell ref="L542:L543"/>
    <mergeCell ref="F587:F588"/>
    <mergeCell ref="F523:F524"/>
    <mergeCell ref="O533:O534"/>
    <mergeCell ref="I533:I534"/>
    <mergeCell ref="O558:O559"/>
    <mergeCell ref="F509:F510"/>
    <mergeCell ref="G509:G510"/>
    <mergeCell ref="J509:J510"/>
    <mergeCell ref="O509:O510"/>
    <mergeCell ref="F503:F504"/>
    <mergeCell ref="O523:O524"/>
    <mergeCell ref="I571:I572"/>
    <mergeCell ref="O629:O630"/>
    <mergeCell ref="N587:N588"/>
    <mergeCell ref="H195:H196"/>
    <mergeCell ref="F197:F198"/>
    <mergeCell ref="F195:F196"/>
    <mergeCell ref="G230:G231"/>
    <mergeCell ref="G237:G238"/>
    <mergeCell ref="O443:O444"/>
    <mergeCell ref="G437:G438"/>
    <mergeCell ref="K422:K423"/>
    <mergeCell ref="F520:F521"/>
    <mergeCell ref="F483:F484"/>
    <mergeCell ref="G483:G484"/>
    <mergeCell ref="F470:F471"/>
    <mergeCell ref="G505:G506"/>
    <mergeCell ref="G479:G480"/>
    <mergeCell ref="J479:J480"/>
    <mergeCell ref="H520:H521"/>
    <mergeCell ref="O406:O407"/>
    <mergeCell ref="K380:K381"/>
    <mergeCell ref="F513:F514"/>
    <mergeCell ref="G511:G512"/>
    <mergeCell ref="G485:G486"/>
    <mergeCell ref="K511:K512"/>
    <mergeCell ref="K507:K508"/>
    <mergeCell ref="O416:O417"/>
    <mergeCell ref="K408:K409"/>
    <mergeCell ref="G254:G255"/>
    <mergeCell ref="M254:M255"/>
    <mergeCell ref="F515:F516"/>
    <mergeCell ref="K429:K430"/>
    <mergeCell ref="O385:O386"/>
    <mergeCell ref="O404:O405"/>
    <mergeCell ref="O427:O428"/>
    <mergeCell ref="N262:N263"/>
    <mergeCell ref="O345:O346"/>
    <mergeCell ref="K383:K384"/>
    <mergeCell ref="O264:O265"/>
    <mergeCell ref="F387:F388"/>
    <mergeCell ref="F389:F390"/>
    <mergeCell ref="K235:K236"/>
    <mergeCell ref="O380:O381"/>
    <mergeCell ref="F489:F490"/>
    <mergeCell ref="G470:G471"/>
    <mergeCell ref="P402:P403"/>
    <mergeCell ref="J427:J428"/>
    <mergeCell ref="I408:I409"/>
    <mergeCell ref="O472:O473"/>
    <mergeCell ref="H468:H469"/>
    <mergeCell ref="I468:I469"/>
    <mergeCell ref="O422:O423"/>
    <mergeCell ref="J370:J371"/>
    <mergeCell ref="O376:O377"/>
    <mergeCell ref="O435:O436"/>
    <mergeCell ref="O399:O400"/>
    <mergeCell ref="P404:P405"/>
    <mergeCell ref="F330:F331"/>
    <mergeCell ref="G330:G331"/>
    <mergeCell ref="G374:G375"/>
    <mergeCell ref="K374:K375"/>
    <mergeCell ref="I372:I373"/>
    <mergeCell ref="G354:G355"/>
    <mergeCell ref="F347:F348"/>
    <mergeCell ref="G376:G377"/>
    <mergeCell ref="G402:G403"/>
    <mergeCell ref="G412:G413"/>
    <mergeCell ref="O268:O269"/>
    <mergeCell ref="I307:I308"/>
    <mergeCell ref="P280:P281"/>
    <mergeCell ref="J212:J213"/>
    <mergeCell ref="O354:O355"/>
    <mergeCell ref="P258:P259"/>
    <mergeCell ref="K276:K277"/>
    <mergeCell ref="P358:P359"/>
    <mergeCell ref="P362:P363"/>
    <mergeCell ref="O366:O367"/>
    <mergeCell ref="O360:O361"/>
    <mergeCell ref="P368:P369"/>
    <mergeCell ref="P266:P267"/>
    <mergeCell ref="J230:J231"/>
    <mergeCell ref="P268:P269"/>
    <mergeCell ref="P274:P275"/>
    <mergeCell ref="I366:I367"/>
    <mergeCell ref="I258:I259"/>
    <mergeCell ref="I280:I281"/>
    <mergeCell ref="O248:O249"/>
    <mergeCell ref="J301:J302"/>
    <mergeCell ref="I268:I269"/>
    <mergeCell ref="J264:J265"/>
    <mergeCell ref="I293:I294"/>
    <mergeCell ref="J303:J304"/>
    <mergeCell ref="O291:O292"/>
    <mergeCell ref="O299:O300"/>
    <mergeCell ref="P299:P300"/>
    <mergeCell ref="I260:I261"/>
    <mergeCell ref="P222:P223"/>
    <mergeCell ref="J228:J229"/>
    <mergeCell ref="P228:P229"/>
    <mergeCell ref="J201:J202"/>
    <mergeCell ref="K201:K202"/>
    <mergeCell ref="O220:O221"/>
    <mergeCell ref="O214:O215"/>
    <mergeCell ref="P214:P215"/>
    <mergeCell ref="K208:K209"/>
    <mergeCell ref="I212:I213"/>
    <mergeCell ref="M206:M207"/>
    <mergeCell ref="P210:P211"/>
    <mergeCell ref="J335:J336"/>
    <mergeCell ref="J299:J300"/>
    <mergeCell ref="J295:J296"/>
    <mergeCell ref="I297:I298"/>
    <mergeCell ref="K309:K310"/>
    <mergeCell ref="K325:K326"/>
    <mergeCell ref="O210:O211"/>
    <mergeCell ref="K224:K225"/>
    <mergeCell ref="I210:I211"/>
    <mergeCell ref="J333:J334"/>
    <mergeCell ref="J204:J205"/>
    <mergeCell ref="K204:K205"/>
    <mergeCell ref="P241:P242"/>
    <mergeCell ref="I256:I257"/>
    <mergeCell ref="N208:N209"/>
    <mergeCell ref="I246:I247"/>
    <mergeCell ref="I241:I242"/>
    <mergeCell ref="J239:J240"/>
    <mergeCell ref="K239:K240"/>
    <mergeCell ref="I237:I238"/>
    <mergeCell ref="O243:O244"/>
    <mergeCell ref="I222:I223"/>
    <mergeCell ref="L239:L240"/>
    <mergeCell ref="L220:L221"/>
    <mergeCell ref="Q226:Q227"/>
    <mergeCell ref="N239:N240"/>
    <mergeCell ref="O239:O240"/>
    <mergeCell ref="P239:P240"/>
    <mergeCell ref="P191:P192"/>
    <mergeCell ref="O193:O194"/>
    <mergeCell ref="Q204:Q205"/>
    <mergeCell ref="Q191:Q192"/>
    <mergeCell ref="M191:M192"/>
    <mergeCell ref="N191:N192"/>
    <mergeCell ref="P206:P207"/>
    <mergeCell ref="P199:P200"/>
    <mergeCell ref="L206:L207"/>
    <mergeCell ref="P195:P196"/>
    <mergeCell ref="K232:K233"/>
    <mergeCell ref="M199:M200"/>
    <mergeCell ref="N204:N205"/>
    <mergeCell ref="O204:O205"/>
    <mergeCell ref="N206:N207"/>
    <mergeCell ref="P235:P236"/>
    <mergeCell ref="O232:O233"/>
    <mergeCell ref="P232:P233"/>
    <mergeCell ref="O212:O213"/>
    <mergeCell ref="P226:P227"/>
    <mergeCell ref="J193:J194"/>
    <mergeCell ref="Q175:Q176"/>
    <mergeCell ref="I169:I170"/>
    <mergeCell ref="K183:K184"/>
    <mergeCell ref="M171:M172"/>
    <mergeCell ref="L189:L190"/>
    <mergeCell ref="L177:L178"/>
    <mergeCell ref="M177:M178"/>
    <mergeCell ref="N177:N178"/>
    <mergeCell ref="I187:I188"/>
    <mergeCell ref="H237:H238"/>
    <mergeCell ref="L237:L238"/>
    <mergeCell ref="I232:I233"/>
    <mergeCell ref="J237:J238"/>
    <mergeCell ref="K237:K238"/>
    <mergeCell ref="M187:M188"/>
    <mergeCell ref="N187:N188"/>
    <mergeCell ref="N185:N186"/>
    <mergeCell ref="M173:M174"/>
    <mergeCell ref="M175:M176"/>
    <mergeCell ref="J216:J217"/>
    <mergeCell ref="K206:K207"/>
    <mergeCell ref="P220:P221"/>
    <mergeCell ref="Q199:Q200"/>
    <mergeCell ref="Q222:Q223"/>
    <mergeCell ref="M201:M202"/>
    <mergeCell ref="O222:O223"/>
    <mergeCell ref="M204:M205"/>
    <mergeCell ref="H169:H170"/>
    <mergeCell ref="H185:H186"/>
    <mergeCell ref="J169:J170"/>
    <mergeCell ref="Q179:Q180"/>
    <mergeCell ref="J250:J251"/>
    <mergeCell ref="Q246:Q247"/>
    <mergeCell ref="O246:O247"/>
    <mergeCell ref="O235:O236"/>
    <mergeCell ref="G232:G233"/>
    <mergeCell ref="G228:G229"/>
    <mergeCell ref="O335:O336"/>
    <mergeCell ref="G325:G326"/>
    <mergeCell ref="M319:M320"/>
    <mergeCell ref="O297:O298"/>
    <mergeCell ref="G347:G348"/>
    <mergeCell ref="K345:K346"/>
    <mergeCell ref="O347:O348"/>
    <mergeCell ref="O241:O242"/>
    <mergeCell ref="K335:K336"/>
    <mergeCell ref="O307:O308"/>
    <mergeCell ref="G276:G277"/>
    <mergeCell ref="G270:G271"/>
    <mergeCell ref="G262:G263"/>
    <mergeCell ref="J327:J328"/>
    <mergeCell ref="O327:O328"/>
    <mergeCell ref="M237:M238"/>
    <mergeCell ref="O272:O273"/>
    <mergeCell ref="O274:O275"/>
    <mergeCell ref="O258:O259"/>
    <mergeCell ref="O250:O251"/>
    <mergeCell ref="O228:O229"/>
    <mergeCell ref="H323:H324"/>
    <mergeCell ref="H243:H244"/>
    <mergeCell ref="H232:H233"/>
    <mergeCell ref="Q241:Q242"/>
    <mergeCell ref="M239:M240"/>
    <mergeCell ref="G239:G240"/>
    <mergeCell ref="G282:G283"/>
    <mergeCell ref="G278:G279"/>
    <mergeCell ref="O313:O314"/>
    <mergeCell ref="O278:O279"/>
    <mergeCell ref="K248:K249"/>
    <mergeCell ref="Q268:Q269"/>
    <mergeCell ref="O414:O415"/>
    <mergeCell ref="Q408:Q409"/>
    <mergeCell ref="Q376:Q377"/>
    <mergeCell ref="O343:O344"/>
    <mergeCell ref="O282:O283"/>
    <mergeCell ref="P760:P761"/>
    <mergeCell ref="I270:I271"/>
    <mergeCell ref="I239:I240"/>
    <mergeCell ref="I243:I244"/>
    <mergeCell ref="G293:G294"/>
    <mergeCell ref="G256:G257"/>
    <mergeCell ref="G241:G242"/>
    <mergeCell ref="H239:H240"/>
    <mergeCell ref="G289:G290"/>
    <mergeCell ref="I315:I316"/>
    <mergeCell ref="P276:P277"/>
    <mergeCell ref="G451:G452"/>
    <mergeCell ref="L562:L563"/>
    <mergeCell ref="H560:H561"/>
    <mergeCell ref="J560:J561"/>
    <mergeCell ref="H558:H559"/>
    <mergeCell ref="I539:I540"/>
    <mergeCell ref="J539:J540"/>
    <mergeCell ref="K539:K540"/>
    <mergeCell ref="M562:M563"/>
    <mergeCell ref="F185:F186"/>
    <mergeCell ref="F187:F188"/>
    <mergeCell ref="J90:J91"/>
    <mergeCell ref="K90:K91"/>
    <mergeCell ref="F169:F170"/>
    <mergeCell ref="J100:J101"/>
    <mergeCell ref="J98:J99"/>
    <mergeCell ref="H92:H93"/>
    <mergeCell ref="K94:K95"/>
    <mergeCell ref="N179:N180"/>
    <mergeCell ref="J175:J176"/>
    <mergeCell ref="H102:H104"/>
    <mergeCell ref="M179:M180"/>
    <mergeCell ref="J96:J97"/>
    <mergeCell ref="K96:K97"/>
    <mergeCell ref="N100:N101"/>
    <mergeCell ref="M98:M99"/>
    <mergeCell ref="K98:K99"/>
    <mergeCell ref="L94:L95"/>
    <mergeCell ref="M94:M95"/>
    <mergeCell ref="N94:N95"/>
    <mergeCell ref="N102:N104"/>
    <mergeCell ref="I100:I101"/>
    <mergeCell ref="I171:I172"/>
    <mergeCell ref="J181:J182"/>
    <mergeCell ref="K169:K170"/>
    <mergeCell ref="H173:H174"/>
    <mergeCell ref="L100:L101"/>
    <mergeCell ref="I94:I95"/>
    <mergeCell ref="J94:J95"/>
    <mergeCell ref="K175:K176"/>
    <mergeCell ref="L175:L176"/>
    <mergeCell ref="I86:I87"/>
    <mergeCell ref="H88:H89"/>
    <mergeCell ref="I88:I89"/>
    <mergeCell ref="J86:J87"/>
    <mergeCell ref="K86:K87"/>
    <mergeCell ref="N86:N87"/>
    <mergeCell ref="K55:K58"/>
    <mergeCell ref="H84:H85"/>
    <mergeCell ref="I84:I85"/>
    <mergeCell ref="O61:O62"/>
    <mergeCell ref="F66:F67"/>
    <mergeCell ref="G66:G67"/>
    <mergeCell ref="H66:H67"/>
    <mergeCell ref="F64:F65"/>
    <mergeCell ref="K88:K89"/>
    <mergeCell ref="L88:L89"/>
    <mergeCell ref="M74:M75"/>
    <mergeCell ref="N74:N75"/>
    <mergeCell ref="K59:K60"/>
    <mergeCell ref="M80:M81"/>
    <mergeCell ref="G72:G73"/>
    <mergeCell ref="M84:M85"/>
    <mergeCell ref="N84:N85"/>
    <mergeCell ref="J88:J89"/>
    <mergeCell ref="H86:H87"/>
    <mergeCell ref="H82:H83"/>
    <mergeCell ref="N66:N67"/>
    <mergeCell ref="M88:M89"/>
    <mergeCell ref="N88:N89"/>
    <mergeCell ref="I82:I83"/>
    <mergeCell ref="J82:J83"/>
    <mergeCell ref="L78:L79"/>
    <mergeCell ref="I61:I62"/>
    <mergeCell ref="C66:C67"/>
    <mergeCell ref="C59:C60"/>
    <mergeCell ref="D59:D60"/>
    <mergeCell ref="D66:D67"/>
    <mergeCell ref="I64:I65"/>
    <mergeCell ref="J64:J65"/>
    <mergeCell ref="G80:G81"/>
    <mergeCell ref="H51:H52"/>
    <mergeCell ref="I51:I52"/>
    <mergeCell ref="G64:G65"/>
    <mergeCell ref="H80:H81"/>
    <mergeCell ref="G61:G62"/>
    <mergeCell ref="O66:O67"/>
    <mergeCell ref="I74:I75"/>
    <mergeCell ref="J74:J75"/>
    <mergeCell ref="K74:K75"/>
    <mergeCell ref="H61:H62"/>
    <mergeCell ref="N64:N65"/>
    <mergeCell ref="M78:M79"/>
    <mergeCell ref="N78:N79"/>
    <mergeCell ref="N80:N81"/>
    <mergeCell ref="M61:M62"/>
    <mergeCell ref="N61:N62"/>
    <mergeCell ref="C61:C62"/>
    <mergeCell ref="P197:P198"/>
    <mergeCell ref="Q201:Q202"/>
    <mergeCell ref="Q210:Q211"/>
    <mergeCell ref="P218:P219"/>
    <mergeCell ref="P224:P225"/>
    <mergeCell ref="P201:P202"/>
    <mergeCell ref="P193:P194"/>
    <mergeCell ref="A9:A14"/>
    <mergeCell ref="P86:P87"/>
    <mergeCell ref="D76:D77"/>
    <mergeCell ref="J34:J36"/>
    <mergeCell ref="K34:K36"/>
    <mergeCell ref="L34:L36"/>
    <mergeCell ref="H27:H32"/>
    <mergeCell ref="I27:I32"/>
    <mergeCell ref="J27:J32"/>
    <mergeCell ref="K27:K32"/>
    <mergeCell ref="O64:O65"/>
    <mergeCell ref="P64:P65"/>
    <mergeCell ref="P27:P32"/>
    <mergeCell ref="P33:P37"/>
    <mergeCell ref="O51:O52"/>
    <mergeCell ref="O33:O37"/>
    <mergeCell ref="M25:M26"/>
    <mergeCell ref="N25:N26"/>
    <mergeCell ref="M27:M32"/>
    <mergeCell ref="M55:M58"/>
    <mergeCell ref="H78:H79"/>
    <mergeCell ref="I47:I48"/>
    <mergeCell ref="F51:F52"/>
    <mergeCell ref="K76:K77"/>
    <mergeCell ref="L76:L77"/>
    <mergeCell ref="I102:I104"/>
    <mergeCell ref="J102:J104"/>
    <mergeCell ref="J179:J180"/>
    <mergeCell ref="K189:K190"/>
    <mergeCell ref="O173:O174"/>
    <mergeCell ref="I189:I190"/>
    <mergeCell ref="J189:J190"/>
    <mergeCell ref="K187:K188"/>
    <mergeCell ref="L187:L188"/>
    <mergeCell ref="J187:J188"/>
    <mergeCell ref="N189:N190"/>
    <mergeCell ref="K102:K104"/>
    <mergeCell ref="O47:O48"/>
    <mergeCell ref="S228:S229"/>
    <mergeCell ref="T204:T205"/>
    <mergeCell ref="L204:L205"/>
    <mergeCell ref="O237:O238"/>
    <mergeCell ref="O230:O231"/>
    <mergeCell ref="P230:P231"/>
    <mergeCell ref="R204:R205"/>
    <mergeCell ref="S204:S205"/>
    <mergeCell ref="O208:O209"/>
    <mergeCell ref="P208:P209"/>
    <mergeCell ref="L199:L200"/>
    <mergeCell ref="Q220:Q221"/>
    <mergeCell ref="Q224:Q225"/>
    <mergeCell ref="Q218:Q219"/>
    <mergeCell ref="S214:S215"/>
    <mergeCell ref="Q206:Q207"/>
    <mergeCell ref="Q208:Q209"/>
    <mergeCell ref="N237:N238"/>
    <mergeCell ref="L96:L97"/>
    <mergeCell ref="M86:M87"/>
    <mergeCell ref="J61:J62"/>
    <mergeCell ref="K61:K62"/>
    <mergeCell ref="O49:O50"/>
    <mergeCell ref="O59:O60"/>
    <mergeCell ref="O78:O79"/>
    <mergeCell ref="M59:M60"/>
    <mergeCell ref="N59:N60"/>
    <mergeCell ref="O179:O180"/>
    <mergeCell ref="O98:O99"/>
    <mergeCell ref="O102:O104"/>
    <mergeCell ref="O187:O188"/>
    <mergeCell ref="L191:L192"/>
    <mergeCell ref="O191:O192"/>
    <mergeCell ref="M102:M104"/>
    <mergeCell ref="N90:N91"/>
    <mergeCell ref="J171:J172"/>
    <mergeCell ref="J92:J93"/>
    <mergeCell ref="K92:K93"/>
    <mergeCell ref="L92:L93"/>
    <mergeCell ref="M92:M93"/>
    <mergeCell ref="N92:N93"/>
    <mergeCell ref="M82:M83"/>
    <mergeCell ref="N82:N83"/>
    <mergeCell ref="N175:N176"/>
    <mergeCell ref="K191:K192"/>
    <mergeCell ref="L102:L104"/>
    <mergeCell ref="L171:L172"/>
    <mergeCell ref="J199:J200"/>
    <mergeCell ref="K199:K200"/>
    <mergeCell ref="J191:J192"/>
    <mergeCell ref="J214:J215"/>
    <mergeCell ref="J208:J209"/>
    <mergeCell ref="O206:O207"/>
    <mergeCell ref="L208:L209"/>
    <mergeCell ref="O195:O196"/>
    <mergeCell ref="O199:O200"/>
    <mergeCell ref="O216:O217"/>
    <mergeCell ref="P216:P217"/>
    <mergeCell ref="P204:P205"/>
    <mergeCell ref="K272:K273"/>
    <mergeCell ref="Q352:Q353"/>
    <mergeCell ref="O262:O263"/>
    <mergeCell ref="P262:P263"/>
    <mergeCell ref="Q282:Q283"/>
    <mergeCell ref="Q276:Q277"/>
    <mergeCell ref="L335:L336"/>
    <mergeCell ref="O256:O257"/>
    <mergeCell ref="P256:P257"/>
    <mergeCell ref="O254:O255"/>
    <mergeCell ref="K291:K292"/>
    <mergeCell ref="Q270:Q271"/>
    <mergeCell ref="Q256:Q257"/>
    <mergeCell ref="O270:O271"/>
    <mergeCell ref="P270:P271"/>
    <mergeCell ref="J274:J275"/>
    <mergeCell ref="O276:O277"/>
    <mergeCell ref="O280:O281"/>
    <mergeCell ref="P248:P249"/>
    <mergeCell ref="Q216:Q217"/>
    <mergeCell ref="Q280:Q281"/>
    <mergeCell ref="O333:O334"/>
    <mergeCell ref="P333:P334"/>
    <mergeCell ref="P297:P298"/>
    <mergeCell ref="Q297:Q298"/>
    <mergeCell ref="P293:P294"/>
    <mergeCell ref="P303:P304"/>
    <mergeCell ref="P301:P302"/>
    <mergeCell ref="P305:P306"/>
    <mergeCell ref="O301:O302"/>
    <mergeCell ref="K284:K285"/>
    <mergeCell ref="O293:O294"/>
    <mergeCell ref="P372:P373"/>
    <mergeCell ref="Q356:Q357"/>
    <mergeCell ref="P356:P357"/>
    <mergeCell ref="Q399:Q400"/>
    <mergeCell ref="Q364:Q365"/>
    <mergeCell ref="L347:L348"/>
    <mergeCell ref="L343:L344"/>
    <mergeCell ref="Q394:Q395"/>
    <mergeCell ref="O303:O304"/>
    <mergeCell ref="P295:P296"/>
    <mergeCell ref="Q396:Q397"/>
    <mergeCell ref="O286:O287"/>
    <mergeCell ref="Q305:Q306"/>
    <mergeCell ref="P309:P310"/>
    <mergeCell ref="P307:P308"/>
    <mergeCell ref="Q325:Q326"/>
    <mergeCell ref="Q319:Q320"/>
    <mergeCell ref="Q321:Q322"/>
    <mergeCell ref="P315:P316"/>
    <mergeCell ref="Q323:Q324"/>
    <mergeCell ref="Q445:Q446"/>
    <mergeCell ref="P399:P400"/>
    <mergeCell ref="Q284:Q285"/>
    <mergeCell ref="Q378:Q379"/>
    <mergeCell ref="Q380:Q381"/>
    <mergeCell ref="Q385:Q386"/>
    <mergeCell ref="Q387:Q388"/>
    <mergeCell ref="Q389:Q390"/>
    <mergeCell ref="P378:P379"/>
    <mergeCell ref="P414:P415"/>
    <mergeCell ref="P410:P411"/>
    <mergeCell ref="K385:K386"/>
    <mergeCell ref="O356:O357"/>
    <mergeCell ref="O358:O359"/>
    <mergeCell ref="P341:P342"/>
    <mergeCell ref="P313:P314"/>
    <mergeCell ref="Q362:Q363"/>
    <mergeCell ref="M402:M403"/>
    <mergeCell ref="N325:N326"/>
    <mergeCell ref="O325:O326"/>
    <mergeCell ref="P325:P326"/>
    <mergeCell ref="P604:P605"/>
    <mergeCell ref="Q542:Q543"/>
    <mergeCell ref="P562:P563"/>
    <mergeCell ref="N539:N540"/>
    <mergeCell ref="P525:P526"/>
    <mergeCell ref="P463:P464"/>
    <mergeCell ref="O468:O469"/>
    <mergeCell ref="P455:P456"/>
    <mergeCell ref="P461:P462"/>
    <mergeCell ref="P457:P458"/>
    <mergeCell ref="O525:O526"/>
    <mergeCell ref="P383:P384"/>
    <mergeCell ref="O412:O413"/>
    <mergeCell ref="O402:O403"/>
    <mergeCell ref="Q366:Q367"/>
    <mergeCell ref="Q368:Q369"/>
    <mergeCell ref="P250:P251"/>
    <mergeCell ref="Q437:Q438"/>
    <mergeCell ref="P416:P417"/>
    <mergeCell ref="P418:P419"/>
    <mergeCell ref="P254:P255"/>
    <mergeCell ref="P412:P413"/>
    <mergeCell ref="P427:P428"/>
    <mergeCell ref="P433:P434"/>
    <mergeCell ref="O485:O486"/>
    <mergeCell ref="P485:P486"/>
    <mergeCell ref="Q313:Q314"/>
    <mergeCell ref="P311:P312"/>
    <mergeCell ref="Q311:Q312"/>
    <mergeCell ref="Q317:Q318"/>
    <mergeCell ref="P380:P381"/>
    <mergeCell ref="P374:P375"/>
    <mergeCell ref="O554:O555"/>
    <mergeCell ref="O497:O498"/>
    <mergeCell ref="M539:M540"/>
    <mergeCell ref="P284:P285"/>
    <mergeCell ref="Q293:Q294"/>
    <mergeCell ref="J404:J405"/>
    <mergeCell ref="K558:K559"/>
    <mergeCell ref="J459:J460"/>
    <mergeCell ref="P447:P448"/>
    <mergeCell ref="P443:P444"/>
    <mergeCell ref="P533:P534"/>
    <mergeCell ref="I531:I532"/>
    <mergeCell ref="I542:I543"/>
    <mergeCell ref="Q327:Q328"/>
    <mergeCell ref="P327:P328"/>
    <mergeCell ref="P376:P377"/>
    <mergeCell ref="Q470:Q471"/>
    <mergeCell ref="Q453:Q454"/>
    <mergeCell ref="O499:O500"/>
    <mergeCell ref="P499:P500"/>
    <mergeCell ref="O433:O434"/>
    <mergeCell ref="P435:P436"/>
    <mergeCell ref="P385:P386"/>
    <mergeCell ref="Q414:Q415"/>
    <mergeCell ref="Q418:Q419"/>
    <mergeCell ref="Q422:Q423"/>
    <mergeCell ref="Q466:Q467"/>
    <mergeCell ref="Q435:Q436"/>
    <mergeCell ref="P425:P426"/>
    <mergeCell ref="O374:O375"/>
    <mergeCell ref="O372:O373"/>
    <mergeCell ref="P360:P361"/>
    <mergeCell ref="Q197:Q198"/>
    <mergeCell ref="P422:P423"/>
    <mergeCell ref="O100:O101"/>
    <mergeCell ref="Q335:Q336"/>
    <mergeCell ref="N183:N184"/>
    <mergeCell ref="M185:M186"/>
    <mergeCell ref="O189:O190"/>
    <mergeCell ref="M189:M190"/>
    <mergeCell ref="P187:P188"/>
    <mergeCell ref="K305:K306"/>
    <mergeCell ref="I330:I331"/>
    <mergeCell ref="O330:O331"/>
    <mergeCell ref="P330:P331"/>
    <mergeCell ref="Q501:Q502"/>
    <mergeCell ref="O493:O494"/>
    <mergeCell ref="O362:O363"/>
    <mergeCell ref="O457:O458"/>
    <mergeCell ref="O445:O446"/>
    <mergeCell ref="Q475:Q476"/>
    <mergeCell ref="P352:P353"/>
    <mergeCell ref="Q301:Q302"/>
    <mergeCell ref="P289:P290"/>
    <mergeCell ref="P282:P283"/>
    <mergeCell ref="O284:O285"/>
    <mergeCell ref="K319:K320"/>
    <mergeCell ref="P468:P469"/>
    <mergeCell ref="Q468:Q469"/>
    <mergeCell ref="L282:L283"/>
    <mergeCell ref="Q243:Q244"/>
    <mergeCell ref="Q370:Q371"/>
    <mergeCell ref="O341:O342"/>
    <mergeCell ref="P319:P320"/>
    <mergeCell ref="O602:O603"/>
    <mergeCell ref="P617:P618"/>
    <mergeCell ref="Q631:Q632"/>
    <mergeCell ref="Q604:Q605"/>
    <mergeCell ref="Q611:Q612"/>
    <mergeCell ref="G617:G618"/>
    <mergeCell ref="Q608:Q609"/>
    <mergeCell ref="P606:P607"/>
    <mergeCell ref="I627:I628"/>
    <mergeCell ref="P175:P176"/>
    <mergeCell ref="P179:P180"/>
    <mergeCell ref="Q96:Q97"/>
    <mergeCell ref="Q94:Q95"/>
    <mergeCell ref="Q92:Q93"/>
    <mergeCell ref="Q173:Q174"/>
    <mergeCell ref="P169:P170"/>
    <mergeCell ref="M90:M91"/>
    <mergeCell ref="N98:N99"/>
    <mergeCell ref="M100:M101"/>
    <mergeCell ref="Q315:Q316"/>
    <mergeCell ref="Q406:Q407"/>
    <mergeCell ref="O437:O438"/>
    <mergeCell ref="O431:O432"/>
    <mergeCell ref="P431:P432"/>
    <mergeCell ref="P420:P421"/>
    <mergeCell ref="O408:O409"/>
    <mergeCell ref="P408:P409"/>
    <mergeCell ref="P350:P351"/>
    <mergeCell ref="O295:O296"/>
    <mergeCell ref="P237:P238"/>
    <mergeCell ref="O260:O261"/>
    <mergeCell ref="Q177:Q178"/>
    <mergeCell ref="L621:L622"/>
    <mergeCell ref="F639:F640"/>
    <mergeCell ref="L639:L640"/>
    <mergeCell ref="F629:F630"/>
    <mergeCell ref="G629:G630"/>
    <mergeCell ref="K629:K630"/>
    <mergeCell ref="H621:H622"/>
    <mergeCell ref="O639:O640"/>
    <mergeCell ref="L627:L628"/>
    <mergeCell ref="M627:M628"/>
    <mergeCell ref="I623:I624"/>
    <mergeCell ref="O623:O624"/>
    <mergeCell ref="G639:G640"/>
    <mergeCell ref="F608:F609"/>
    <mergeCell ref="I604:I605"/>
    <mergeCell ref="J606:J607"/>
    <mergeCell ref="K606:K607"/>
    <mergeCell ref="L606:L607"/>
    <mergeCell ref="O611:O612"/>
    <mergeCell ref="Q183:Q184"/>
    <mergeCell ref="K64:K65"/>
    <mergeCell ref="I66:I67"/>
    <mergeCell ref="J66:J67"/>
    <mergeCell ref="K66:K67"/>
    <mergeCell ref="I177:I178"/>
    <mergeCell ref="Q20:Q24"/>
    <mergeCell ref="Q25:Q26"/>
    <mergeCell ref="Q27:Q32"/>
    <mergeCell ref="Q33:Q37"/>
    <mergeCell ref="Q47:Q48"/>
    <mergeCell ref="Q49:Q50"/>
    <mergeCell ref="Q51:Q52"/>
    <mergeCell ref="Q55:Q58"/>
    <mergeCell ref="Q100:Q101"/>
    <mergeCell ref="Q98:Q99"/>
    <mergeCell ref="Q102:Q104"/>
    <mergeCell ref="O177:O178"/>
    <mergeCell ref="P94:P95"/>
    <mergeCell ref="O55:O58"/>
    <mergeCell ref="P55:P58"/>
    <mergeCell ref="P177:P178"/>
    <mergeCell ref="P82:P83"/>
    <mergeCell ref="P88:P89"/>
    <mergeCell ref="P100:P101"/>
    <mergeCell ref="O92:O93"/>
    <mergeCell ref="O175:O176"/>
    <mergeCell ref="P47:P48"/>
    <mergeCell ref="P49:P50"/>
    <mergeCell ref="P96:P97"/>
    <mergeCell ref="O94:O95"/>
    <mergeCell ref="O96:O97"/>
    <mergeCell ref="Q61:Q62"/>
    <mergeCell ref="P171:P172"/>
    <mergeCell ref="O25:O26"/>
    <mergeCell ref="O27:O32"/>
    <mergeCell ref="P78:P79"/>
    <mergeCell ref="Q78:Q79"/>
    <mergeCell ref="Q74:Q75"/>
    <mergeCell ref="P59:P60"/>
    <mergeCell ref="Q59:Q60"/>
    <mergeCell ref="L74:L75"/>
    <mergeCell ref="H59:H60"/>
    <mergeCell ref="G177:G178"/>
    <mergeCell ref="Q169:Q170"/>
    <mergeCell ref="Q171:Q172"/>
    <mergeCell ref="N171:N172"/>
    <mergeCell ref="P92:P93"/>
    <mergeCell ref="P181:P182"/>
    <mergeCell ref="N181:N182"/>
    <mergeCell ref="O169:O170"/>
    <mergeCell ref="Q181:Q182"/>
    <mergeCell ref="P173:P174"/>
    <mergeCell ref="M169:M170"/>
    <mergeCell ref="N169:N170"/>
    <mergeCell ref="N173:N174"/>
    <mergeCell ref="M181:M182"/>
    <mergeCell ref="O171:O172"/>
    <mergeCell ref="Q82:Q83"/>
    <mergeCell ref="Q84:Q85"/>
    <mergeCell ref="Q86:Q87"/>
    <mergeCell ref="Q88:Q89"/>
    <mergeCell ref="P90:P91"/>
    <mergeCell ref="N96:N97"/>
    <mergeCell ref="P756:P757"/>
    <mergeCell ref="Q756:Q757"/>
    <mergeCell ref="L747:L748"/>
    <mergeCell ref="M747:M748"/>
    <mergeCell ref="K758:K759"/>
    <mergeCell ref="L758:L759"/>
    <mergeCell ref="M758:M759"/>
    <mergeCell ref="N758:N759"/>
    <mergeCell ref="J266:J267"/>
    <mergeCell ref="J602:J603"/>
    <mergeCell ref="K602:K603"/>
    <mergeCell ref="L615:L616"/>
    <mergeCell ref="M615:M616"/>
    <mergeCell ref="Q195:Q196"/>
    <mergeCell ref="O197:O198"/>
    <mergeCell ref="Q237:Q238"/>
    <mergeCell ref="Q625:Q626"/>
    <mergeCell ref="P627:P628"/>
    <mergeCell ref="Q602:Q603"/>
    <mergeCell ref="O627:O628"/>
    <mergeCell ref="Q665:Q666"/>
    <mergeCell ref="P639:P640"/>
    <mergeCell ref="J635:J636"/>
    <mergeCell ref="Q637:Q638"/>
    <mergeCell ref="N550:N551"/>
    <mergeCell ref="J548:J549"/>
    <mergeCell ref="K548:K549"/>
    <mergeCell ref="P354:P355"/>
    <mergeCell ref="N608:N609"/>
    <mergeCell ref="N643:N644"/>
    <mergeCell ref="M602:M603"/>
    <mergeCell ref="P564:P565"/>
    <mergeCell ref="Q750:Q751"/>
    <mergeCell ref="P102:P104"/>
    <mergeCell ref="P98:P99"/>
    <mergeCell ref="A809:A810"/>
    <mergeCell ref="O745:O746"/>
    <mergeCell ref="P745:P746"/>
    <mergeCell ref="H743:H744"/>
    <mergeCell ref="I743:I744"/>
    <mergeCell ref="J743:J744"/>
    <mergeCell ref="K743:K744"/>
    <mergeCell ref="L743:L744"/>
    <mergeCell ref="M743:M744"/>
    <mergeCell ref="H737:H738"/>
    <mergeCell ref="P593:P594"/>
    <mergeCell ref="Q593:Q594"/>
    <mergeCell ref="Q646:Q647"/>
    <mergeCell ref="H648:H649"/>
    <mergeCell ref="O596:O597"/>
    <mergeCell ref="P596:P597"/>
    <mergeCell ref="Q719:Q720"/>
    <mergeCell ref="H693:H694"/>
    <mergeCell ref="I684:I685"/>
    <mergeCell ref="P674:P675"/>
    <mergeCell ref="O691:O692"/>
    <mergeCell ref="O670:O671"/>
    <mergeCell ref="O658:O659"/>
    <mergeCell ref="O676:O677"/>
    <mergeCell ref="L674:L675"/>
    <mergeCell ref="K654:K655"/>
    <mergeCell ref="L654:L655"/>
    <mergeCell ref="N672:N673"/>
    <mergeCell ref="M670:M671"/>
    <mergeCell ref="Q185:Q186"/>
    <mergeCell ref="Q187:Q188"/>
    <mergeCell ref="P189:P190"/>
    <mergeCell ref="P185:P186"/>
    <mergeCell ref="Q189:Q190"/>
    <mergeCell ref="K643:K644"/>
    <mergeCell ref="L643:L644"/>
    <mergeCell ref="M643:M644"/>
    <mergeCell ref="P660:P661"/>
    <mergeCell ref="Q678:Q679"/>
    <mergeCell ref="I674:I675"/>
    <mergeCell ref="I665:I666"/>
    <mergeCell ref="M650:M651"/>
    <mergeCell ref="I662:I663"/>
    <mergeCell ref="J662:J663"/>
    <mergeCell ref="J650:J651"/>
    <mergeCell ref="K650:K651"/>
    <mergeCell ref="P665:P666"/>
    <mergeCell ref="O668:O669"/>
    <mergeCell ref="P654:P655"/>
    <mergeCell ref="K648:K649"/>
    <mergeCell ref="L648:L649"/>
    <mergeCell ref="I648:I649"/>
    <mergeCell ref="L652:L653"/>
    <mergeCell ref="I537:I538"/>
    <mergeCell ref="L550:L551"/>
    <mergeCell ref="K387:K388"/>
    <mergeCell ref="K431:K432"/>
    <mergeCell ref="N567:N568"/>
    <mergeCell ref="P678:P679"/>
    <mergeCell ref="K670:K671"/>
    <mergeCell ref="P613:P614"/>
    <mergeCell ref="I747:I748"/>
    <mergeCell ref="M741:M742"/>
    <mergeCell ref="N741:N742"/>
    <mergeCell ref="Q668:Q669"/>
    <mergeCell ref="O654:O655"/>
    <mergeCell ref="I668:I669"/>
    <mergeCell ref="B808:B810"/>
    <mergeCell ref="L660:L661"/>
    <mergeCell ref="H758:H759"/>
    <mergeCell ref="I758:I759"/>
    <mergeCell ref="P737:P738"/>
    <mergeCell ref="G739:G740"/>
    <mergeCell ref="G700:G701"/>
    <mergeCell ref="Q764:Q765"/>
    <mergeCell ref="Q758:Q759"/>
    <mergeCell ref="Q735:Q736"/>
    <mergeCell ref="O754:O755"/>
    <mergeCell ref="Q704:Q705"/>
    <mergeCell ref="Q689:Q690"/>
    <mergeCell ref="M672:M673"/>
    <mergeCell ref="N747:N748"/>
    <mergeCell ref="O747:O748"/>
    <mergeCell ref="H731:H732"/>
    <mergeCell ref="K678:K679"/>
    <mergeCell ref="M658:M659"/>
    <mergeCell ref="P719:P720"/>
    <mergeCell ref="H756:H757"/>
    <mergeCell ref="I756:I757"/>
    <mergeCell ref="Q743:Q744"/>
    <mergeCell ref="M737:M738"/>
    <mergeCell ref="P743:P744"/>
    <mergeCell ref="P714:P715"/>
    <mergeCell ref="H754:H755"/>
    <mergeCell ref="P747:P748"/>
    <mergeCell ref="G756:G757"/>
    <mergeCell ref="J741:J742"/>
    <mergeCell ref="L754:L755"/>
    <mergeCell ref="M754:M755"/>
    <mergeCell ref="N754:N755"/>
    <mergeCell ref="L731:L732"/>
    <mergeCell ref="H729:H730"/>
    <mergeCell ref="L723:L724"/>
    <mergeCell ref="P750:P751"/>
    <mergeCell ref="P754:P755"/>
    <mergeCell ref="M704:M705"/>
    <mergeCell ref="P689:P690"/>
    <mergeCell ref="H750:H751"/>
    <mergeCell ref="I750:I751"/>
    <mergeCell ref="J750:J751"/>
    <mergeCell ref="K750:K751"/>
    <mergeCell ref="N750:N751"/>
    <mergeCell ref="L750:L751"/>
    <mergeCell ref="M750:M751"/>
    <mergeCell ref="O750:O751"/>
    <mergeCell ref="G747:G748"/>
    <mergeCell ref="H747:H748"/>
    <mergeCell ref="P735:P736"/>
    <mergeCell ref="J737:J738"/>
    <mergeCell ref="N731:N732"/>
    <mergeCell ref="M725:M726"/>
    <mergeCell ref="N725:N726"/>
    <mergeCell ref="O739:O740"/>
    <mergeCell ref="L739:L740"/>
    <mergeCell ref="M739:M740"/>
    <mergeCell ref="H665:H666"/>
    <mergeCell ref="Q652:Q653"/>
    <mergeCell ref="L670:L671"/>
    <mergeCell ref="H682:H683"/>
    <mergeCell ref="P682:P683"/>
    <mergeCell ref="H676:H677"/>
    <mergeCell ref="I676:I677"/>
    <mergeCell ref="J676:J677"/>
    <mergeCell ref="L682:L683"/>
    <mergeCell ref="I680:I681"/>
    <mergeCell ref="L680:L681"/>
    <mergeCell ref="L684:L685"/>
    <mergeCell ref="M714:M715"/>
    <mergeCell ref="I696:I697"/>
    <mergeCell ref="M668:M669"/>
    <mergeCell ref="N668:N669"/>
    <mergeCell ref="O680:O681"/>
    <mergeCell ref="O698:O699"/>
    <mergeCell ref="P698:P699"/>
    <mergeCell ref="P708:P709"/>
    <mergeCell ref="O656:O657"/>
    <mergeCell ref="K656:K657"/>
    <mergeCell ref="L656:L657"/>
    <mergeCell ref="K658:K659"/>
    <mergeCell ref="L658:L659"/>
    <mergeCell ref="I708:I709"/>
    <mergeCell ref="K662:K663"/>
    <mergeCell ref="O662:O663"/>
    <mergeCell ref="M674:M675"/>
    <mergeCell ref="O684:O685"/>
    <mergeCell ref="Q708:Q709"/>
    <mergeCell ref="L689:L690"/>
    <mergeCell ref="Q741:Q742"/>
    <mergeCell ref="Q745:Q746"/>
    <mergeCell ref="J745:J746"/>
    <mergeCell ref="K745:K746"/>
    <mergeCell ref="M745:M746"/>
    <mergeCell ref="N745:N746"/>
    <mergeCell ref="L745:L746"/>
    <mergeCell ref="J665:J666"/>
    <mergeCell ref="J668:J669"/>
    <mergeCell ref="F670:F671"/>
    <mergeCell ref="F741:F742"/>
    <mergeCell ref="K741:K742"/>
    <mergeCell ref="F678:F679"/>
    <mergeCell ref="Q654:Q655"/>
    <mergeCell ref="M660:M661"/>
    <mergeCell ref="N670:N671"/>
    <mergeCell ref="H654:H655"/>
    <mergeCell ref="M654:M655"/>
    <mergeCell ref="N654:N655"/>
    <mergeCell ref="H680:H681"/>
    <mergeCell ref="N658:N659"/>
    <mergeCell ref="J656:J657"/>
    <mergeCell ref="K721:K722"/>
    <mergeCell ref="L721:L722"/>
    <mergeCell ref="M721:M722"/>
    <mergeCell ref="N721:N722"/>
    <mergeCell ref="I723:I724"/>
    <mergeCell ref="J723:J724"/>
    <mergeCell ref="Q672:Q673"/>
    <mergeCell ref="Q660:Q661"/>
    <mergeCell ref="P684:P685"/>
    <mergeCell ref="J670:J671"/>
    <mergeCell ref="O674:O675"/>
    <mergeCell ref="L737:L738"/>
    <mergeCell ref="M731:M732"/>
    <mergeCell ref="M676:M677"/>
    <mergeCell ref="I682:I683"/>
    <mergeCell ref="F704:F705"/>
    <mergeCell ref="M723:M724"/>
    <mergeCell ref="O717:O718"/>
    <mergeCell ref="J717:J718"/>
    <mergeCell ref="K717:K718"/>
    <mergeCell ref="L717:L718"/>
    <mergeCell ref="M717:M718"/>
    <mergeCell ref="O712:O713"/>
    <mergeCell ref="H712:H713"/>
    <mergeCell ref="H674:H675"/>
    <mergeCell ref="G680:G681"/>
    <mergeCell ref="G682:G683"/>
    <mergeCell ref="F682:F683"/>
    <mergeCell ref="O714:O715"/>
    <mergeCell ref="O733:O734"/>
    <mergeCell ref="O704:O705"/>
    <mergeCell ref="H725:H726"/>
    <mergeCell ref="O708:O709"/>
    <mergeCell ref="O735:O736"/>
    <mergeCell ref="K737:K738"/>
    <mergeCell ref="L708:L709"/>
    <mergeCell ref="K674:K675"/>
    <mergeCell ref="H686:H687"/>
    <mergeCell ref="I712:I713"/>
    <mergeCell ref="H678:H679"/>
    <mergeCell ref="I678:I679"/>
    <mergeCell ref="M678:M679"/>
    <mergeCell ref="H670:H671"/>
    <mergeCell ref="N680:N681"/>
    <mergeCell ref="F706:F707"/>
    <mergeCell ref="F684:F685"/>
    <mergeCell ref="G684:G685"/>
    <mergeCell ref="G698:G699"/>
    <mergeCell ref="G689:G690"/>
    <mergeCell ref="G693:G694"/>
    <mergeCell ref="F696:F697"/>
    <mergeCell ref="F693:F694"/>
    <mergeCell ref="G737:G738"/>
    <mergeCell ref="J674:J675"/>
    <mergeCell ref="F739:F740"/>
    <mergeCell ref="I717:I718"/>
    <mergeCell ref="K712:K713"/>
    <mergeCell ref="J712:J713"/>
    <mergeCell ref="H689:H690"/>
    <mergeCell ref="F733:F734"/>
    <mergeCell ref="G714:G715"/>
    <mergeCell ref="F721:F722"/>
    <mergeCell ref="G712:G713"/>
    <mergeCell ref="G706:G707"/>
    <mergeCell ref="G696:G697"/>
    <mergeCell ref="H684:H685"/>
    <mergeCell ref="G719:G720"/>
    <mergeCell ref="N712:N713"/>
    <mergeCell ref="N723:N724"/>
    <mergeCell ref="L719:L720"/>
    <mergeCell ref="M719:M720"/>
    <mergeCell ref="H719:H720"/>
    <mergeCell ref="N717:N718"/>
    <mergeCell ref="K739:K740"/>
    <mergeCell ref="H760:H761"/>
    <mergeCell ref="I760:I761"/>
    <mergeCell ref="J760:J761"/>
    <mergeCell ref="K760:K761"/>
    <mergeCell ref="L760:L761"/>
    <mergeCell ref="G735:G736"/>
    <mergeCell ref="F702:F703"/>
    <mergeCell ref="F668:F669"/>
    <mergeCell ref="G668:G669"/>
    <mergeCell ref="H668:H669"/>
    <mergeCell ref="H698:H699"/>
    <mergeCell ref="F698:F699"/>
    <mergeCell ref="F735:F736"/>
    <mergeCell ref="F743:F744"/>
    <mergeCell ref="G708:G709"/>
    <mergeCell ref="F672:F673"/>
    <mergeCell ref="G672:G673"/>
    <mergeCell ref="H672:H673"/>
    <mergeCell ref="I672:I673"/>
    <mergeCell ref="J672:J673"/>
    <mergeCell ref="K672:K673"/>
    <mergeCell ref="L672:L673"/>
    <mergeCell ref="J678:J679"/>
    <mergeCell ref="F747:F748"/>
    <mergeCell ref="F691:F692"/>
    <mergeCell ref="G691:G692"/>
    <mergeCell ref="G721:G722"/>
    <mergeCell ref="F756:F757"/>
    <mergeCell ref="G674:G675"/>
    <mergeCell ref="F754:F755"/>
    <mergeCell ref="H704:H705"/>
    <mergeCell ref="G717:G718"/>
    <mergeCell ref="T593:T594"/>
    <mergeCell ref="R596:R597"/>
    <mergeCell ref="S596:S597"/>
    <mergeCell ref="T596:T597"/>
    <mergeCell ref="P479:P480"/>
    <mergeCell ref="R585:R586"/>
    <mergeCell ref="S585:S586"/>
    <mergeCell ref="Q550:Q551"/>
    <mergeCell ref="P552:P553"/>
    <mergeCell ref="P550:P551"/>
    <mergeCell ref="P546:P547"/>
    <mergeCell ref="Q546:Q547"/>
    <mergeCell ref="R589:R590"/>
    <mergeCell ref="S589:S590"/>
    <mergeCell ref="T589:T590"/>
    <mergeCell ref="O591:O592"/>
    <mergeCell ref="P591:P592"/>
    <mergeCell ref="O569:O570"/>
    <mergeCell ref="Q554:Q555"/>
    <mergeCell ref="O481:O482"/>
    <mergeCell ref="O479:O480"/>
    <mergeCell ref="O495:O496"/>
    <mergeCell ref="P501:P502"/>
    <mergeCell ref="Q491:Q492"/>
    <mergeCell ref="P509:P510"/>
    <mergeCell ref="Q509:Q510"/>
    <mergeCell ref="P556:P557"/>
    <mergeCell ref="O560:O561"/>
    <mergeCell ref="Q552:Q553"/>
    <mergeCell ref="T585:T586"/>
    <mergeCell ref="Q596:Q597"/>
    <mergeCell ref="O552:O553"/>
    <mergeCell ref="H662:H663"/>
    <mergeCell ref="Q505:Q506"/>
    <mergeCell ref="Q431:Q432"/>
    <mergeCell ref="Q439:Q440"/>
    <mergeCell ref="P437:P438"/>
    <mergeCell ref="J449:J450"/>
    <mergeCell ref="Q483:Q484"/>
    <mergeCell ref="J654:J655"/>
    <mergeCell ref="N625:N626"/>
    <mergeCell ref="P641:P642"/>
    <mergeCell ref="N652:N653"/>
    <mergeCell ref="O604:O605"/>
    <mergeCell ref="S429:S430"/>
    <mergeCell ref="Q472:Q473"/>
    <mergeCell ref="S477:S478"/>
    <mergeCell ref="H600:H601"/>
    <mergeCell ref="O600:O601"/>
    <mergeCell ref="O531:O532"/>
    <mergeCell ref="P531:P532"/>
    <mergeCell ref="O475:O476"/>
    <mergeCell ref="P493:P494"/>
    <mergeCell ref="R602:R603"/>
    <mergeCell ref="S602:S603"/>
    <mergeCell ref="O598:O599"/>
    <mergeCell ref="P598:P599"/>
    <mergeCell ref="Q598:Q599"/>
    <mergeCell ref="K560:K561"/>
    <mergeCell ref="L560:L561"/>
    <mergeCell ref="O660:O661"/>
    <mergeCell ref="R598:R599"/>
    <mergeCell ref="S598:S599"/>
    <mergeCell ref="K621:K622"/>
    <mergeCell ref="F479:F480"/>
    <mergeCell ref="G499:G500"/>
    <mergeCell ref="F451:F452"/>
    <mergeCell ref="F439:F440"/>
    <mergeCell ref="O501:O502"/>
    <mergeCell ref="P439:P440"/>
    <mergeCell ref="P489:P490"/>
    <mergeCell ref="O489:O490"/>
    <mergeCell ref="P495:P496"/>
    <mergeCell ref="P503:P504"/>
    <mergeCell ref="I463:I464"/>
    <mergeCell ref="G453:G454"/>
    <mergeCell ref="G459:G460"/>
    <mergeCell ref="F457:F458"/>
    <mergeCell ref="I491:I492"/>
    <mergeCell ref="G489:G490"/>
    <mergeCell ref="G447:G448"/>
    <mergeCell ref="G501:G502"/>
    <mergeCell ref="P483:P484"/>
    <mergeCell ref="O491:O492"/>
    <mergeCell ref="G493:G494"/>
    <mergeCell ref="G495:G496"/>
    <mergeCell ref="J495:J496"/>
    <mergeCell ref="G443:G444"/>
    <mergeCell ref="P475:P476"/>
    <mergeCell ref="G481:G482"/>
    <mergeCell ref="F501:F502"/>
    <mergeCell ref="F477:F478"/>
    <mergeCell ref="Q443:Q444"/>
    <mergeCell ref="Q531:Q532"/>
    <mergeCell ref="J544:J545"/>
    <mergeCell ref="K546:K547"/>
    <mergeCell ref="I552:I553"/>
    <mergeCell ref="O539:O540"/>
    <mergeCell ref="J552:J553"/>
    <mergeCell ref="M451:M452"/>
    <mergeCell ref="L558:L559"/>
    <mergeCell ref="Q591:Q592"/>
    <mergeCell ref="J497:J498"/>
    <mergeCell ref="J600:J601"/>
    <mergeCell ref="K600:K601"/>
    <mergeCell ref="K598:K599"/>
    <mergeCell ref="L598:L599"/>
    <mergeCell ref="N560:N561"/>
    <mergeCell ref="L591:L592"/>
    <mergeCell ref="K550:K551"/>
    <mergeCell ref="K583:K584"/>
    <mergeCell ref="I558:I559"/>
    <mergeCell ref="J558:J559"/>
    <mergeCell ref="P472:P473"/>
    <mergeCell ref="K552:K553"/>
    <mergeCell ref="M542:M543"/>
    <mergeCell ref="L546:L547"/>
    <mergeCell ref="M546:M547"/>
    <mergeCell ref="N546:N547"/>
    <mergeCell ref="J550:J551"/>
    <mergeCell ref="N591:N592"/>
    <mergeCell ref="N564:N565"/>
    <mergeCell ref="J589:J590"/>
    <mergeCell ref="P560:P561"/>
    <mergeCell ref="R593:R594"/>
    <mergeCell ref="S593:S594"/>
    <mergeCell ref="H660:H661"/>
    <mergeCell ref="I591:I592"/>
    <mergeCell ref="T598:T599"/>
    <mergeCell ref="Q569:Q570"/>
    <mergeCell ref="O466:O467"/>
    <mergeCell ref="P466:P467"/>
    <mergeCell ref="N660:N661"/>
    <mergeCell ref="R600:R601"/>
    <mergeCell ref="S600:S601"/>
    <mergeCell ref="Q656:Q657"/>
    <mergeCell ref="Q648:Q649"/>
    <mergeCell ref="Q643:Q644"/>
    <mergeCell ref="P643:P644"/>
    <mergeCell ref="P625:P626"/>
    <mergeCell ref="M648:M649"/>
    <mergeCell ref="N648:N649"/>
    <mergeCell ref="R591:R592"/>
    <mergeCell ref="S591:S592"/>
    <mergeCell ref="T591:T592"/>
    <mergeCell ref="O542:O543"/>
    <mergeCell ref="N537:N538"/>
    <mergeCell ref="O546:O547"/>
    <mergeCell ref="P589:P590"/>
    <mergeCell ref="Q589:Q590"/>
    <mergeCell ref="M558:M559"/>
    <mergeCell ref="H641:H642"/>
    <mergeCell ref="M552:M553"/>
    <mergeCell ref="T600:T601"/>
    <mergeCell ref="K608:K609"/>
    <mergeCell ref="T602:T603"/>
    <mergeCell ref="H658:H659"/>
    <mergeCell ref="I658:I659"/>
    <mergeCell ref="J658:J659"/>
    <mergeCell ref="F625:F626"/>
    <mergeCell ref="F656:F657"/>
    <mergeCell ref="F654:F655"/>
    <mergeCell ref="J608:J609"/>
    <mergeCell ref="F598:F599"/>
    <mergeCell ref="F615:F616"/>
    <mergeCell ref="F596:F597"/>
    <mergeCell ref="G596:G597"/>
    <mergeCell ref="G598:G599"/>
    <mergeCell ref="H598:H599"/>
    <mergeCell ref="I593:I594"/>
    <mergeCell ref="H591:H592"/>
    <mergeCell ref="F643:F644"/>
    <mergeCell ref="F641:F642"/>
    <mergeCell ref="G656:G657"/>
    <mergeCell ref="F650:F651"/>
    <mergeCell ref="G654:G655"/>
    <mergeCell ref="H650:H651"/>
    <mergeCell ref="I650:I651"/>
    <mergeCell ref="H643:H644"/>
    <mergeCell ref="I643:I644"/>
    <mergeCell ref="H652:H653"/>
    <mergeCell ref="H656:H657"/>
    <mergeCell ref="F633:F634"/>
    <mergeCell ref="F635:F636"/>
    <mergeCell ref="G633:G634"/>
    <mergeCell ref="G635:G636"/>
    <mergeCell ref="J643:J644"/>
    <mergeCell ref="G625:G626"/>
    <mergeCell ref="Q360:Q361"/>
    <mergeCell ref="P364:P365"/>
    <mergeCell ref="P366:P367"/>
    <mergeCell ref="Q358:Q359"/>
    <mergeCell ref="J591:J592"/>
    <mergeCell ref="K591:K592"/>
    <mergeCell ref="K593:K594"/>
    <mergeCell ref="L593:L594"/>
    <mergeCell ref="J596:J597"/>
    <mergeCell ref="K596:K597"/>
    <mergeCell ref="H596:H597"/>
    <mergeCell ref="J418:J419"/>
    <mergeCell ref="N558:N559"/>
    <mergeCell ref="J356:J357"/>
    <mergeCell ref="N562:N563"/>
    <mergeCell ref="C503:C504"/>
    <mergeCell ref="C505:C506"/>
    <mergeCell ref="C468:C469"/>
    <mergeCell ref="C466:C467"/>
    <mergeCell ref="F406:F407"/>
    <mergeCell ref="F435:F436"/>
    <mergeCell ref="F422:F423"/>
    <mergeCell ref="F362:F363"/>
    <mergeCell ref="C362:C363"/>
    <mergeCell ref="D362:D363"/>
    <mergeCell ref="G513:G514"/>
    <mergeCell ref="G515:G516"/>
    <mergeCell ref="F380:F381"/>
    <mergeCell ref="G358:G359"/>
    <mergeCell ref="F358:F359"/>
    <mergeCell ref="G364:G365"/>
    <mergeCell ref="G425:G426"/>
    <mergeCell ref="C414:C415"/>
    <mergeCell ref="C416:C417"/>
    <mergeCell ref="F463:F464"/>
    <mergeCell ref="G416:G417"/>
    <mergeCell ref="G422:G423"/>
    <mergeCell ref="F475:F476"/>
    <mergeCell ref="G457:G458"/>
    <mergeCell ref="G463:G464"/>
    <mergeCell ref="F412:F413"/>
    <mergeCell ref="G380:G381"/>
    <mergeCell ref="G370:G371"/>
    <mergeCell ref="C760:C761"/>
    <mergeCell ref="C758:C759"/>
    <mergeCell ref="C585:C586"/>
    <mergeCell ref="C583:C584"/>
    <mergeCell ref="C591:C592"/>
    <mergeCell ref="C571:C572"/>
    <mergeCell ref="C569:C570"/>
    <mergeCell ref="C567:C568"/>
    <mergeCell ref="C589:C590"/>
    <mergeCell ref="D571:D572"/>
    <mergeCell ref="C682:C683"/>
    <mergeCell ref="C680:C681"/>
    <mergeCell ref="C678:C679"/>
    <mergeCell ref="C641:C642"/>
    <mergeCell ref="C643:C644"/>
    <mergeCell ref="F420:F421"/>
    <mergeCell ref="F564:F565"/>
    <mergeCell ref="F546:F547"/>
    <mergeCell ref="F429:F430"/>
    <mergeCell ref="G429:G430"/>
    <mergeCell ref="G385:G386"/>
    <mergeCell ref="F495:F496"/>
    <mergeCell ref="F674:F675"/>
    <mergeCell ref="F676:F677"/>
    <mergeCell ref="G676:G677"/>
    <mergeCell ref="G678:G679"/>
    <mergeCell ref="G602:G603"/>
    <mergeCell ref="G621:G622"/>
    <mergeCell ref="D764:D765"/>
    <mergeCell ref="D758:D759"/>
    <mergeCell ref="D756:D757"/>
    <mergeCell ref="D754:D755"/>
    <mergeCell ref="C593:C594"/>
    <mergeCell ref="C596:C597"/>
    <mergeCell ref="C598:C599"/>
    <mergeCell ref="C600:C601"/>
    <mergeCell ref="C602:C603"/>
    <mergeCell ref="C604:C605"/>
    <mergeCell ref="C606:C607"/>
    <mergeCell ref="C662:C663"/>
    <mergeCell ref="C660:C661"/>
    <mergeCell ref="C668:C669"/>
    <mergeCell ref="C670:C671"/>
    <mergeCell ref="D583:D584"/>
    <mergeCell ref="D562:D563"/>
    <mergeCell ref="G562:G563"/>
    <mergeCell ref="G558:G559"/>
    <mergeCell ref="G556:G557"/>
    <mergeCell ref="G585:G586"/>
    <mergeCell ref="G554:G555"/>
    <mergeCell ref="D596:D597"/>
    <mergeCell ref="G529:G530"/>
    <mergeCell ref="F507:F508"/>
    <mergeCell ref="B659:B660"/>
    <mergeCell ref="C648:C649"/>
    <mergeCell ref="C625:C626"/>
    <mergeCell ref="C652:C653"/>
    <mergeCell ref="C654:C655"/>
    <mergeCell ref="C656:C657"/>
    <mergeCell ref="D602:D603"/>
    <mergeCell ref="D611:D612"/>
    <mergeCell ref="D608:D609"/>
    <mergeCell ref="D617:D618"/>
    <mergeCell ref="C611:C612"/>
    <mergeCell ref="D648:D649"/>
    <mergeCell ref="D646:D647"/>
    <mergeCell ref="C608:C609"/>
    <mergeCell ref="D598:D599"/>
    <mergeCell ref="C725:C726"/>
    <mergeCell ref="C764:C765"/>
    <mergeCell ref="D600:D601"/>
    <mergeCell ref="D635:D636"/>
    <mergeCell ref="D615:D616"/>
    <mergeCell ref="D613:D614"/>
    <mergeCell ref="C756:C757"/>
    <mergeCell ref="C754:C755"/>
    <mergeCell ref="C747:C748"/>
    <mergeCell ref="D747:D748"/>
    <mergeCell ref="C745:C746"/>
    <mergeCell ref="D745:D746"/>
    <mergeCell ref="C743:C744"/>
    <mergeCell ref="D743:D744"/>
    <mergeCell ref="C741:C742"/>
    <mergeCell ref="C739:C740"/>
    <mergeCell ref="D741:D742"/>
    <mergeCell ref="D637:D638"/>
    <mergeCell ref="F637:F638"/>
    <mergeCell ref="G637:G638"/>
    <mergeCell ref="H637:H638"/>
    <mergeCell ref="A535:A536"/>
    <mergeCell ref="C544:C545"/>
    <mergeCell ref="C546:C547"/>
    <mergeCell ref="C639:C640"/>
    <mergeCell ref="D643:D644"/>
    <mergeCell ref="D604:D605"/>
    <mergeCell ref="G587:G588"/>
    <mergeCell ref="D627:D628"/>
    <mergeCell ref="C627:C628"/>
    <mergeCell ref="C629:C630"/>
    <mergeCell ref="G643:G644"/>
    <mergeCell ref="C558:C559"/>
    <mergeCell ref="C560:C561"/>
    <mergeCell ref="C615:C616"/>
    <mergeCell ref="C617:C618"/>
    <mergeCell ref="D625:D626"/>
    <mergeCell ref="C621:C622"/>
    <mergeCell ref="D633:D634"/>
    <mergeCell ref="C633:C634"/>
    <mergeCell ref="C631:C632"/>
    <mergeCell ref="H544:H545"/>
    <mergeCell ref="G583:G584"/>
    <mergeCell ref="H602:H603"/>
    <mergeCell ref="F562:F563"/>
    <mergeCell ref="F560:F561"/>
    <mergeCell ref="F544:F545"/>
    <mergeCell ref="G600:G601"/>
    <mergeCell ref="C637:C638"/>
    <mergeCell ref="C520:C521"/>
    <mergeCell ref="C501:C502"/>
    <mergeCell ref="C533:C534"/>
    <mergeCell ref="C525:C526"/>
    <mergeCell ref="D525:D526"/>
    <mergeCell ref="C548:C549"/>
    <mergeCell ref="C527:C528"/>
    <mergeCell ref="C635:C636"/>
    <mergeCell ref="C515:C516"/>
    <mergeCell ref="G591:G592"/>
    <mergeCell ref="F593:F594"/>
    <mergeCell ref="D641:D642"/>
    <mergeCell ref="F552:F553"/>
    <mergeCell ref="F550:F551"/>
    <mergeCell ref="G525:G526"/>
    <mergeCell ref="F531:F532"/>
    <mergeCell ref="G531:G532"/>
    <mergeCell ref="F600:F601"/>
    <mergeCell ref="F602:F603"/>
    <mergeCell ref="F623:F624"/>
    <mergeCell ref="F542:F543"/>
    <mergeCell ref="C507:C508"/>
    <mergeCell ref="D529:D530"/>
    <mergeCell ref="C511:C512"/>
    <mergeCell ref="C529:C530"/>
    <mergeCell ref="C564:C565"/>
    <mergeCell ref="C552:C553"/>
    <mergeCell ref="C550:C551"/>
    <mergeCell ref="C539:C540"/>
    <mergeCell ref="C542:C543"/>
    <mergeCell ref="C554:C555"/>
    <mergeCell ref="C556:C557"/>
    <mergeCell ref="C509:C510"/>
    <mergeCell ref="D564:D565"/>
    <mergeCell ref="D537:D538"/>
    <mergeCell ref="D523:D524"/>
    <mergeCell ref="D554:D555"/>
    <mergeCell ref="D531:D532"/>
    <mergeCell ref="D520:D521"/>
    <mergeCell ref="C562:C563"/>
    <mergeCell ref="C537:C538"/>
    <mergeCell ref="C531:C532"/>
    <mergeCell ref="C513:C514"/>
    <mergeCell ref="D556:D557"/>
    <mergeCell ref="D560:D561"/>
    <mergeCell ref="C684:C685"/>
    <mergeCell ref="C737:C738"/>
    <mergeCell ref="C735:C736"/>
    <mergeCell ref="C733:C734"/>
    <mergeCell ref="C717:C718"/>
    <mergeCell ref="C686:C687"/>
    <mergeCell ref="C723:C724"/>
    <mergeCell ref="D737:D738"/>
    <mergeCell ref="D729:D730"/>
    <mergeCell ref="D712:D713"/>
    <mergeCell ref="D658:D659"/>
    <mergeCell ref="C658:C659"/>
    <mergeCell ref="C523:C524"/>
    <mergeCell ref="D533:D534"/>
    <mergeCell ref="D606:D607"/>
    <mergeCell ref="C613:C614"/>
    <mergeCell ref="D660:D661"/>
    <mergeCell ref="D650:D651"/>
    <mergeCell ref="C623:C624"/>
    <mergeCell ref="D652:D653"/>
    <mergeCell ref="D684:D685"/>
    <mergeCell ref="F646:F647"/>
    <mergeCell ref="G725:G726"/>
    <mergeCell ref="F719:F720"/>
    <mergeCell ref="F717:F718"/>
    <mergeCell ref="F714:F715"/>
    <mergeCell ref="F712:F713"/>
    <mergeCell ref="F723:F724"/>
    <mergeCell ref="F725:F726"/>
    <mergeCell ref="F731:F732"/>
    <mergeCell ref="F729:F730"/>
    <mergeCell ref="C693:C694"/>
    <mergeCell ref="D702:D703"/>
    <mergeCell ref="C702:C703"/>
    <mergeCell ref="C672:C673"/>
    <mergeCell ref="F689:F690"/>
    <mergeCell ref="G723:G724"/>
    <mergeCell ref="F700:F701"/>
    <mergeCell ref="D668:D669"/>
    <mergeCell ref="F648:F649"/>
    <mergeCell ref="G648:G649"/>
    <mergeCell ref="C650:C651"/>
    <mergeCell ref="F652:F653"/>
    <mergeCell ref="F665:F666"/>
    <mergeCell ref="C706:C707"/>
    <mergeCell ref="C704:C705"/>
    <mergeCell ref="D704:D705"/>
    <mergeCell ref="C646:C647"/>
    <mergeCell ref="C665:C666"/>
    <mergeCell ref="C708:C709"/>
    <mergeCell ref="G702:G703"/>
    <mergeCell ref="D739:D740"/>
    <mergeCell ref="C676:C677"/>
    <mergeCell ref="C712:C713"/>
    <mergeCell ref="C714:C715"/>
    <mergeCell ref="C721:C722"/>
    <mergeCell ref="F686:F687"/>
    <mergeCell ref="G686:G687"/>
    <mergeCell ref="G670:G671"/>
    <mergeCell ref="C731:C732"/>
    <mergeCell ref="C729:C730"/>
    <mergeCell ref="D735:D736"/>
    <mergeCell ref="D700:D701"/>
    <mergeCell ref="C700:C701"/>
    <mergeCell ref="C698:C699"/>
    <mergeCell ref="D698:D699"/>
    <mergeCell ref="C696:C697"/>
    <mergeCell ref="D696:D697"/>
    <mergeCell ref="D693:D694"/>
    <mergeCell ref="D721:D722"/>
    <mergeCell ref="C689:C690"/>
    <mergeCell ref="C691:C692"/>
    <mergeCell ref="D691:D692"/>
    <mergeCell ref="D689:D690"/>
    <mergeCell ref="D686:D687"/>
    <mergeCell ref="D674:D675"/>
    <mergeCell ref="C674:C675"/>
    <mergeCell ref="D676:D677"/>
    <mergeCell ref="C719:C720"/>
    <mergeCell ref="G408:G409"/>
    <mergeCell ref="G399:G400"/>
    <mergeCell ref="G366:G367"/>
    <mergeCell ref="G455:G456"/>
    <mergeCell ref="F604:F605"/>
    <mergeCell ref="F611:F612"/>
    <mergeCell ref="G623:G624"/>
    <mergeCell ref="G631:G632"/>
    <mergeCell ref="D629:D630"/>
    <mergeCell ref="D631:D632"/>
    <mergeCell ref="F631:F632"/>
    <mergeCell ref="F606:F607"/>
    <mergeCell ref="D374:D375"/>
    <mergeCell ref="D385:D386"/>
    <mergeCell ref="D387:D388"/>
    <mergeCell ref="D396:D397"/>
    <mergeCell ref="G406:G407"/>
    <mergeCell ref="G414:G415"/>
    <mergeCell ref="F376:F377"/>
    <mergeCell ref="F378:F379"/>
    <mergeCell ref="G372:G373"/>
    <mergeCell ref="F556:F557"/>
    <mergeCell ref="F591:F592"/>
    <mergeCell ref="F447:F448"/>
    <mergeCell ref="F472:F473"/>
    <mergeCell ref="G472:G473"/>
    <mergeCell ref="F511:F512"/>
    <mergeCell ref="F548:F549"/>
    <mergeCell ref="F414:F415"/>
    <mergeCell ref="F554:F555"/>
    <mergeCell ref="G564:G565"/>
    <mergeCell ref="F571:F572"/>
    <mergeCell ref="D654:D655"/>
    <mergeCell ref="D656:D657"/>
    <mergeCell ref="F339:F340"/>
    <mergeCell ref="G339:G340"/>
    <mergeCell ref="D354:D355"/>
    <mergeCell ref="D491:D492"/>
    <mergeCell ref="G404:G405"/>
    <mergeCell ref="F662:F663"/>
    <mergeCell ref="F445:F446"/>
    <mergeCell ref="F437:F438"/>
    <mergeCell ref="F449:F450"/>
    <mergeCell ref="F352:F353"/>
    <mergeCell ref="D352:D353"/>
    <mergeCell ref="G615:G616"/>
    <mergeCell ref="D489:D490"/>
    <mergeCell ref="D485:D486"/>
    <mergeCell ref="D343:D344"/>
    <mergeCell ref="D350:D351"/>
    <mergeCell ref="F433:F434"/>
    <mergeCell ref="G433:G434"/>
    <mergeCell ref="G427:G428"/>
    <mergeCell ref="F370:F371"/>
    <mergeCell ref="F505:F506"/>
    <mergeCell ref="F497:F498"/>
    <mergeCell ref="F366:F367"/>
    <mergeCell ref="G368:G369"/>
    <mergeCell ref="F455:F456"/>
    <mergeCell ref="G418:G419"/>
    <mergeCell ref="G445:G446"/>
    <mergeCell ref="G341:G342"/>
    <mergeCell ref="G520:G521"/>
    <mergeCell ref="G435:G436"/>
    <mergeCell ref="C396:C397"/>
    <mergeCell ref="C463:C464"/>
    <mergeCell ref="C459:C460"/>
    <mergeCell ref="C477:C478"/>
    <mergeCell ref="C451:C452"/>
    <mergeCell ref="H335:H336"/>
    <mergeCell ref="C491:C492"/>
    <mergeCell ref="C479:C480"/>
    <mergeCell ref="C485:C486"/>
    <mergeCell ref="C489:C490"/>
    <mergeCell ref="C481:C482"/>
    <mergeCell ref="C483:C484"/>
    <mergeCell ref="F404:F405"/>
    <mergeCell ref="F402:F403"/>
    <mergeCell ref="F368:F369"/>
    <mergeCell ref="C364:C365"/>
    <mergeCell ref="C366:C367"/>
    <mergeCell ref="C447:C448"/>
    <mergeCell ref="C445:C446"/>
    <mergeCell ref="C443:C444"/>
    <mergeCell ref="C441:C442"/>
    <mergeCell ref="D420:D421"/>
    <mergeCell ref="C427:C428"/>
    <mergeCell ref="C429:C430"/>
    <mergeCell ref="C431:C432"/>
    <mergeCell ref="G475:G476"/>
    <mergeCell ref="C354:C355"/>
    <mergeCell ref="C370:C371"/>
    <mergeCell ref="C433:C434"/>
    <mergeCell ref="C372:C373"/>
    <mergeCell ref="D356:D357"/>
    <mergeCell ref="D360:D361"/>
    <mergeCell ref="C368:C369"/>
    <mergeCell ref="G389:G390"/>
    <mergeCell ref="K389:K390"/>
    <mergeCell ref="O389:O390"/>
    <mergeCell ref="P389:P390"/>
    <mergeCell ref="C389:C390"/>
    <mergeCell ref="D389:D390"/>
    <mergeCell ref="C455:C456"/>
    <mergeCell ref="C453:C454"/>
    <mergeCell ref="C422:C423"/>
    <mergeCell ref="C420:C421"/>
    <mergeCell ref="C449:C450"/>
    <mergeCell ref="C378:C379"/>
    <mergeCell ref="C461:C462"/>
    <mergeCell ref="C470:C471"/>
    <mergeCell ref="I345:I346"/>
    <mergeCell ref="O364:O365"/>
    <mergeCell ref="D372:D373"/>
    <mergeCell ref="C412:C413"/>
    <mergeCell ref="P451:P452"/>
    <mergeCell ref="I437:I438"/>
    <mergeCell ref="I427:I428"/>
    <mergeCell ref="I433:I434"/>
    <mergeCell ref="I435:I436"/>
    <mergeCell ref="I447:I448"/>
    <mergeCell ref="I449:I450"/>
    <mergeCell ref="I451:I452"/>
    <mergeCell ref="I453:I454"/>
    <mergeCell ref="I455:I456"/>
    <mergeCell ref="C383:C384"/>
    <mergeCell ref="C392:C393"/>
    <mergeCell ref="C402:C403"/>
    <mergeCell ref="C404:C405"/>
    <mergeCell ref="C406:C407"/>
    <mergeCell ref="C356:C357"/>
    <mergeCell ref="C360:C361"/>
    <mergeCell ref="A18:A19"/>
    <mergeCell ref="A204:A205"/>
    <mergeCell ref="B204:D205"/>
    <mergeCell ref="B535:D536"/>
    <mergeCell ref="B581:D582"/>
    <mergeCell ref="A581:A582"/>
    <mergeCell ref="C517:C518"/>
    <mergeCell ref="D517:D518"/>
    <mergeCell ref="H64:H65"/>
    <mergeCell ref="J70:J71"/>
    <mergeCell ref="N70:N71"/>
    <mergeCell ref="C472:C473"/>
    <mergeCell ref="G497:G498"/>
    <mergeCell ref="I497:I498"/>
    <mergeCell ref="C499:C500"/>
    <mergeCell ref="C497:C498"/>
    <mergeCell ref="B18:D19"/>
    <mergeCell ref="F43:F44"/>
    <mergeCell ref="N199:N200"/>
    <mergeCell ref="C475:C476"/>
    <mergeCell ref="C493:C494"/>
    <mergeCell ref="C418:C419"/>
    <mergeCell ref="I406:I407"/>
    <mergeCell ref="C387:C388"/>
    <mergeCell ref="H531:H532"/>
    <mergeCell ref="H552:H553"/>
    <mergeCell ref="J556:J557"/>
    <mergeCell ref="L564:L565"/>
    <mergeCell ref="C587:C588"/>
    <mergeCell ref="D623:D624"/>
    <mergeCell ref="D585:D586"/>
    <mergeCell ref="H270:H271"/>
    <mergeCell ref="Q613:Q614"/>
    <mergeCell ref="P615:P616"/>
    <mergeCell ref="Q615:Q616"/>
    <mergeCell ref="O617:O618"/>
    <mergeCell ref="F613:F614"/>
    <mergeCell ref="G613:G614"/>
    <mergeCell ref="F617:F618"/>
    <mergeCell ref="L617:L618"/>
    <mergeCell ref="M617:M618"/>
    <mergeCell ref="K611:K612"/>
    <mergeCell ref="C457:C458"/>
    <mergeCell ref="F466:F467"/>
    <mergeCell ref="C380:C381"/>
    <mergeCell ref="C425:C426"/>
    <mergeCell ref="C374:C375"/>
    <mergeCell ref="C439:C440"/>
    <mergeCell ref="C437:C438"/>
    <mergeCell ref="C435:C436"/>
    <mergeCell ref="C408:C409"/>
    <mergeCell ref="C410:C411"/>
    <mergeCell ref="D378:D379"/>
    <mergeCell ref="C376:C377"/>
    <mergeCell ref="C399:C400"/>
    <mergeCell ref="D593:D594"/>
    <mergeCell ref="D587:D588"/>
    <mergeCell ref="D589:D590"/>
    <mergeCell ref="D591:D592"/>
    <mergeCell ref="F270:F271"/>
    <mergeCell ref="H539:H540"/>
    <mergeCell ref="J435:J436"/>
    <mergeCell ref="H425:H426"/>
    <mergeCell ref="F529:F530"/>
    <mergeCell ref="I762:I763"/>
    <mergeCell ref="J762:J763"/>
    <mergeCell ref="K762:K763"/>
    <mergeCell ref="L762:L763"/>
    <mergeCell ref="M762:M763"/>
    <mergeCell ref="N762:N763"/>
    <mergeCell ref="I585:I586"/>
    <mergeCell ref="H583:H584"/>
    <mergeCell ref="L583:L584"/>
    <mergeCell ref="J639:J640"/>
    <mergeCell ref="J604:J605"/>
    <mergeCell ref="K604:K605"/>
    <mergeCell ref="L604:L605"/>
    <mergeCell ref="I602:I603"/>
    <mergeCell ref="H646:H647"/>
    <mergeCell ref="L665:L666"/>
    <mergeCell ref="M665:M666"/>
    <mergeCell ref="F431:F432"/>
    <mergeCell ref="G431:G432"/>
    <mergeCell ref="G449:G450"/>
    <mergeCell ref="G650:G651"/>
    <mergeCell ref="F660:F661"/>
    <mergeCell ref="K617:K618"/>
    <mergeCell ref="I564:I565"/>
    <mergeCell ref="F569:F570"/>
    <mergeCell ref="K631:K632"/>
    <mergeCell ref="L631:L632"/>
    <mergeCell ref="G662:G663"/>
    <mergeCell ref="P38:P39"/>
    <mergeCell ref="O38:O39"/>
    <mergeCell ref="P45:P46"/>
    <mergeCell ref="O45:O46"/>
    <mergeCell ref="I45:I46"/>
    <mergeCell ref="J45:J46"/>
    <mergeCell ref="K45:K46"/>
    <mergeCell ref="L45:L46"/>
    <mergeCell ref="M45:M46"/>
    <mergeCell ref="N45:N46"/>
    <mergeCell ref="K412:K413"/>
    <mergeCell ref="I466:I467"/>
    <mergeCell ref="I641:I642"/>
    <mergeCell ref="J641:J642"/>
    <mergeCell ref="I670:I671"/>
    <mergeCell ref="J758:J759"/>
    <mergeCell ref="L741:L742"/>
    <mergeCell ref="M700:M701"/>
    <mergeCell ref="K676:K677"/>
    <mergeCell ref="L676:L677"/>
    <mergeCell ref="I652:I653"/>
    <mergeCell ref="J652:J653"/>
    <mergeCell ref="J646:J647"/>
    <mergeCell ref="K646:K647"/>
    <mergeCell ref="I656:I657"/>
    <mergeCell ref="N358:N359"/>
    <mergeCell ref="P758:P759"/>
    <mergeCell ref="I706:I707"/>
    <mergeCell ref="J706:J707"/>
    <mergeCell ref="I754:I755"/>
    <mergeCell ref="J754:J755"/>
    <mergeCell ref="L668:L669"/>
  </mergeCells>
  <pageMargins left="0" right="0.45" top="0.74803149606299213" bottom="0.94488188976377963" header="0.31496062992125984" footer="0.31496062992125984"/>
  <pageSetup paperSize="5" scale="60" orientation="landscape" horizontalDpi="4294967293" verticalDpi="360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439"/>
  <sheetViews>
    <sheetView topLeftCell="A389" zoomScale="73" zoomScaleNormal="73" workbookViewId="0">
      <selection activeCell="F319" sqref="F319"/>
    </sheetView>
  </sheetViews>
  <sheetFormatPr defaultRowHeight="15"/>
  <cols>
    <col min="1" max="1" width="2.42578125" customWidth="1"/>
    <col min="2" max="2" width="2.85546875" customWidth="1"/>
    <col min="3" max="3" width="3.7109375" customWidth="1"/>
    <col min="4" max="5" width="3.42578125" customWidth="1"/>
    <col min="6" max="6" width="60.140625" customWidth="1"/>
    <col min="7" max="7" width="9.5703125" customWidth="1"/>
    <col min="8" max="8" width="26.28515625" customWidth="1"/>
    <col min="9" max="9" width="28.28515625" customWidth="1"/>
    <col min="10" max="10" width="13.85546875" customWidth="1"/>
    <col min="11" max="11" width="20.140625" customWidth="1"/>
    <col min="12" max="12" width="12.42578125" customWidth="1"/>
    <col min="13" max="13" width="7.85546875" customWidth="1"/>
    <col min="14" max="14" width="12.7109375" customWidth="1"/>
    <col min="15" max="15" width="12.28515625" customWidth="1"/>
    <col min="16" max="16" width="13.28515625" customWidth="1"/>
  </cols>
  <sheetData>
    <row r="1" spans="1:16" ht="23.25">
      <c r="A1" s="145"/>
      <c r="B1" s="1056" t="s">
        <v>1116</v>
      </c>
      <c r="C1" s="1056"/>
      <c r="D1" s="1056"/>
      <c r="E1" s="1056"/>
      <c r="F1" s="1056"/>
      <c r="G1" s="1056"/>
      <c r="H1" s="1056"/>
      <c r="I1" s="1056"/>
      <c r="J1" s="1056"/>
      <c r="K1" s="1056"/>
      <c r="L1" s="1056"/>
      <c r="M1" s="1056"/>
      <c r="N1" s="1056"/>
      <c r="O1" s="1056"/>
      <c r="P1" s="1056"/>
    </row>
    <row r="2" spans="1:16" ht="23.25">
      <c r="A2" s="145"/>
      <c r="B2" s="1056" t="s">
        <v>1117</v>
      </c>
      <c r="C2" s="1056"/>
      <c r="D2" s="1056"/>
      <c r="E2" s="1056"/>
      <c r="F2" s="1056"/>
      <c r="G2" s="1056"/>
      <c r="H2" s="1056"/>
      <c r="I2" s="1056"/>
      <c r="J2" s="1056"/>
      <c r="K2" s="1056"/>
      <c r="L2" s="1056"/>
      <c r="M2" s="1056"/>
      <c r="N2" s="1056"/>
      <c r="O2" s="1056"/>
      <c r="P2" s="1056"/>
    </row>
    <row r="3" spans="1:16">
      <c r="A3" s="145"/>
      <c r="B3" s="145"/>
      <c r="C3" s="145"/>
      <c r="D3" s="145"/>
      <c r="E3" s="145"/>
      <c r="F3" s="146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16" ht="16.5">
      <c r="A4" s="67" t="s">
        <v>0</v>
      </c>
      <c r="B4" s="68"/>
      <c r="C4" s="68"/>
      <c r="D4" s="67"/>
      <c r="E4" s="164"/>
      <c r="F4" s="165" t="s">
        <v>1</v>
      </c>
      <c r="G4" s="145"/>
      <c r="H4" s="148"/>
      <c r="I4" s="148"/>
      <c r="J4" s="148"/>
      <c r="K4" s="148"/>
      <c r="L4" s="148"/>
      <c r="M4" s="148"/>
      <c r="N4" s="148"/>
      <c r="O4" s="148"/>
      <c r="P4" s="148"/>
    </row>
    <row r="5" spans="1:16" ht="16.5">
      <c r="A5" s="67" t="s">
        <v>2</v>
      </c>
      <c r="B5" s="67"/>
      <c r="C5" s="67"/>
      <c r="D5" s="67"/>
      <c r="E5" s="164"/>
      <c r="F5" s="165" t="s">
        <v>3</v>
      </c>
      <c r="G5" s="145"/>
      <c r="H5" s="148"/>
      <c r="I5" s="148"/>
      <c r="J5" s="148"/>
      <c r="K5" s="148"/>
      <c r="L5" s="148"/>
      <c r="M5" s="148"/>
      <c r="N5" s="148"/>
      <c r="O5" s="148"/>
      <c r="P5" s="148"/>
    </row>
    <row r="6" spans="1:16" ht="16.5">
      <c r="A6" s="67" t="s">
        <v>4</v>
      </c>
      <c r="B6" s="67"/>
      <c r="C6" s="67"/>
      <c r="D6" s="67"/>
      <c r="E6" s="164"/>
      <c r="F6" s="165" t="s">
        <v>5</v>
      </c>
      <c r="G6" s="145"/>
      <c r="H6" s="148"/>
      <c r="I6" s="148"/>
      <c r="J6" s="148"/>
      <c r="K6" s="148"/>
      <c r="L6" s="148"/>
      <c r="M6" s="148"/>
      <c r="N6" s="148"/>
      <c r="O6" s="148"/>
      <c r="P6" s="148"/>
    </row>
    <row r="7" spans="1:16" ht="16.5">
      <c r="A7" s="67" t="s">
        <v>6</v>
      </c>
      <c r="B7" s="67"/>
      <c r="C7" s="67"/>
      <c r="D7" s="67"/>
      <c r="E7" s="164"/>
      <c r="F7" s="165" t="s">
        <v>7</v>
      </c>
      <c r="G7" s="145"/>
      <c r="H7" s="148"/>
      <c r="I7" s="148"/>
      <c r="J7" s="148"/>
      <c r="K7" s="148"/>
      <c r="L7" s="148"/>
      <c r="M7" s="148"/>
      <c r="N7" s="148"/>
      <c r="O7" s="148"/>
      <c r="P7" s="148"/>
    </row>
    <row r="8" spans="1:16" ht="16.5" customHeight="1" thickBot="1">
      <c r="A8" s="145"/>
      <c r="B8" s="147"/>
      <c r="C8" s="147"/>
      <c r="D8" s="147"/>
      <c r="E8" s="147"/>
      <c r="F8" s="147"/>
      <c r="G8" s="147"/>
      <c r="H8" s="148"/>
      <c r="I8" s="148"/>
      <c r="J8" s="148"/>
      <c r="K8" s="148"/>
      <c r="L8" s="148"/>
      <c r="M8" s="148"/>
      <c r="N8" s="148"/>
      <c r="O8" s="148"/>
      <c r="P8" s="148"/>
    </row>
    <row r="9" spans="1:16" ht="15.75">
      <c r="A9" s="166"/>
      <c r="B9" s="167"/>
      <c r="C9" s="167"/>
      <c r="D9" s="167"/>
      <c r="E9" s="168"/>
      <c r="F9" s="1058" t="s">
        <v>8</v>
      </c>
      <c r="G9" s="1048" t="s">
        <v>11</v>
      </c>
      <c r="H9" s="1048" t="s">
        <v>12</v>
      </c>
      <c r="I9" s="1048" t="s">
        <v>13</v>
      </c>
      <c r="J9" s="169"/>
      <c r="K9" s="1063" t="s">
        <v>14</v>
      </c>
      <c r="L9" s="1058"/>
      <c r="M9" s="1063" t="s">
        <v>9</v>
      </c>
      <c r="N9" s="1057"/>
      <c r="O9" s="1057"/>
      <c r="P9" s="1058"/>
    </row>
    <row r="10" spans="1:16" ht="32.25" customHeight="1" thickBot="1">
      <c r="A10" s="1192" t="s">
        <v>462</v>
      </c>
      <c r="B10" s="1193"/>
      <c r="C10" s="1193"/>
      <c r="D10" s="1193"/>
      <c r="E10" s="1194"/>
      <c r="F10" s="1060"/>
      <c r="G10" s="1049"/>
      <c r="H10" s="1049"/>
      <c r="I10" s="1049"/>
      <c r="J10" s="170" t="s">
        <v>1118</v>
      </c>
      <c r="K10" s="1065"/>
      <c r="L10" s="1062"/>
      <c r="M10" s="1065"/>
      <c r="N10" s="1061"/>
      <c r="O10" s="1061"/>
      <c r="P10" s="1062"/>
    </row>
    <row r="11" spans="1:16" ht="18" customHeight="1">
      <c r="A11" s="1114" t="s">
        <v>1119</v>
      </c>
      <c r="B11" s="1115"/>
      <c r="C11" s="1115"/>
      <c r="D11" s="1115"/>
      <c r="E11" s="1116"/>
      <c r="F11" s="1060"/>
      <c r="G11" s="1049"/>
      <c r="H11" s="1049"/>
      <c r="I11" s="1049"/>
      <c r="J11" s="374" t="s">
        <v>186</v>
      </c>
      <c r="K11" s="1049" t="s">
        <v>257</v>
      </c>
      <c r="L11" s="1059" t="s">
        <v>256</v>
      </c>
      <c r="M11" s="226" t="s">
        <v>312</v>
      </c>
      <c r="N11" s="226" t="s">
        <v>314</v>
      </c>
      <c r="O11" s="226" t="s">
        <v>314</v>
      </c>
      <c r="P11" s="226" t="s">
        <v>1290</v>
      </c>
    </row>
    <row r="12" spans="1:16" ht="15.75">
      <c r="A12" s="1114"/>
      <c r="B12" s="1115"/>
      <c r="C12" s="1115"/>
      <c r="D12" s="1115"/>
      <c r="E12" s="1116"/>
      <c r="F12" s="1060"/>
      <c r="G12" s="1049"/>
      <c r="H12" s="1049"/>
      <c r="I12" s="1049"/>
      <c r="J12" s="374" t="s">
        <v>19</v>
      </c>
      <c r="K12" s="1049"/>
      <c r="L12" s="1059"/>
      <c r="M12" s="274" t="s">
        <v>313</v>
      </c>
      <c r="N12" s="274" t="s">
        <v>1232</v>
      </c>
      <c r="O12" s="274" t="s">
        <v>1233</v>
      </c>
      <c r="P12" s="375" t="s">
        <v>93</v>
      </c>
    </row>
    <row r="13" spans="1:16" ht="13.5" customHeight="1" thickBot="1">
      <c r="A13" s="171"/>
      <c r="B13" s="172"/>
      <c r="C13" s="172"/>
      <c r="D13" s="172"/>
      <c r="E13" s="173"/>
      <c r="F13" s="1062"/>
      <c r="G13" s="1050"/>
      <c r="H13" s="1050"/>
      <c r="I13" s="1050"/>
      <c r="J13" s="174"/>
      <c r="K13" s="1050"/>
      <c r="L13" s="1061"/>
      <c r="M13" s="175"/>
      <c r="N13" s="227"/>
      <c r="O13" s="227"/>
      <c r="P13" s="375" t="s">
        <v>1302</v>
      </c>
    </row>
    <row r="14" spans="1:16" ht="16.5" thickBot="1">
      <c r="A14" s="176" t="s">
        <v>24</v>
      </c>
      <c r="B14" s="177" t="s">
        <v>25</v>
      </c>
      <c r="C14" s="376" t="s">
        <v>1065</v>
      </c>
      <c r="D14" s="376" t="s">
        <v>1066</v>
      </c>
      <c r="E14" s="376" t="s">
        <v>26</v>
      </c>
      <c r="F14" s="376" t="s">
        <v>1312</v>
      </c>
      <c r="G14" s="178" t="s">
        <v>28</v>
      </c>
      <c r="H14" s="177" t="s">
        <v>29</v>
      </c>
      <c r="I14" s="178" t="s">
        <v>1067</v>
      </c>
      <c r="J14" s="177" t="s">
        <v>30</v>
      </c>
      <c r="K14" s="178" t="s">
        <v>31</v>
      </c>
      <c r="L14" s="177" t="s">
        <v>32</v>
      </c>
      <c r="M14" s="178" t="s">
        <v>33</v>
      </c>
      <c r="N14" s="177" t="s">
        <v>34</v>
      </c>
      <c r="O14" s="177" t="s">
        <v>16</v>
      </c>
      <c r="P14" s="376" t="s">
        <v>1068</v>
      </c>
    </row>
    <row r="15" spans="1:16" ht="18.75">
      <c r="A15" s="1103">
        <v>2</v>
      </c>
      <c r="B15" s="949">
        <v>1</v>
      </c>
      <c r="C15" s="504"/>
      <c r="D15" s="504"/>
      <c r="E15" s="504"/>
      <c r="F15" s="949" t="s">
        <v>1120</v>
      </c>
      <c r="G15" s="424"/>
      <c r="H15" s="424"/>
      <c r="I15" s="424"/>
      <c r="J15" s="424"/>
      <c r="K15" s="104"/>
      <c r="L15" s="424"/>
      <c r="M15" s="434"/>
      <c r="N15" s="424"/>
      <c r="O15" s="424"/>
      <c r="P15" s="424"/>
    </row>
    <row r="16" spans="1:16" ht="12.75" customHeight="1" thickBot="1">
      <c r="A16" s="1104"/>
      <c r="B16" s="950"/>
      <c r="C16" s="505"/>
      <c r="D16" s="506"/>
      <c r="E16" s="506"/>
      <c r="F16" s="950"/>
      <c r="G16" s="425"/>
      <c r="H16" s="425"/>
      <c r="I16" s="425"/>
      <c r="J16" s="425"/>
      <c r="K16" s="122"/>
      <c r="L16" s="425"/>
      <c r="M16" s="435"/>
      <c r="N16" s="425"/>
      <c r="O16" s="425"/>
      <c r="P16" s="425"/>
    </row>
    <row r="17" spans="1:16">
      <c r="A17" s="57">
        <v>2</v>
      </c>
      <c r="B17" s="57">
        <v>1</v>
      </c>
      <c r="C17" s="57">
        <v>1</v>
      </c>
      <c r="D17" s="57"/>
      <c r="E17" s="459"/>
      <c r="F17" s="469" t="s">
        <v>1121</v>
      </c>
      <c r="G17" s="60"/>
      <c r="H17" s="55"/>
      <c r="I17" s="60"/>
      <c r="J17" s="55"/>
      <c r="K17" s="60"/>
      <c r="L17" s="55"/>
      <c r="M17" s="60"/>
      <c r="N17" s="55"/>
      <c r="O17" s="60"/>
      <c r="P17" s="55"/>
    </row>
    <row r="18" spans="1:16">
      <c r="A18" s="453">
        <v>2</v>
      </c>
      <c r="B18" s="453">
        <v>1</v>
      </c>
      <c r="C18" s="453">
        <v>1</v>
      </c>
      <c r="D18" s="453">
        <v>1</v>
      </c>
      <c r="E18" s="476"/>
      <c r="F18" s="470" t="s">
        <v>906</v>
      </c>
      <c r="G18" s="72"/>
      <c r="H18" s="84"/>
      <c r="I18" s="72"/>
      <c r="J18" s="468"/>
      <c r="K18" s="473"/>
      <c r="L18" s="468"/>
      <c r="M18" s="277"/>
      <c r="N18" s="84"/>
      <c r="O18" s="72"/>
      <c r="P18" s="84"/>
    </row>
    <row r="19" spans="1:16">
      <c r="A19" s="458">
        <v>2</v>
      </c>
      <c r="B19" s="458">
        <v>1</v>
      </c>
      <c r="C19" s="458">
        <v>1</v>
      </c>
      <c r="D19" s="458">
        <v>1</v>
      </c>
      <c r="E19" s="466">
        <v>1</v>
      </c>
      <c r="F19" s="471" t="s">
        <v>1122</v>
      </c>
      <c r="G19" s="440" t="s">
        <v>38</v>
      </c>
      <c r="H19" s="458" t="s">
        <v>39</v>
      </c>
      <c r="I19" s="440" t="s">
        <v>40</v>
      </c>
      <c r="J19" s="916" t="s">
        <v>1123</v>
      </c>
      <c r="K19" s="1017">
        <v>214500000</v>
      </c>
      <c r="L19" s="916" t="s">
        <v>255</v>
      </c>
      <c r="M19" s="918" t="s">
        <v>44</v>
      </c>
      <c r="N19" s="83"/>
      <c r="O19" s="70"/>
      <c r="P19" s="83"/>
    </row>
    <row r="20" spans="1:16">
      <c r="A20" s="83"/>
      <c r="B20" s="83"/>
      <c r="C20" s="83"/>
      <c r="D20" s="83"/>
      <c r="E20" s="336"/>
      <c r="F20" s="83"/>
      <c r="G20" s="440" t="s">
        <v>41</v>
      </c>
      <c r="H20" s="458" t="s">
        <v>424</v>
      </c>
      <c r="I20" s="440" t="s">
        <v>422</v>
      </c>
      <c r="J20" s="916"/>
      <c r="K20" s="1017"/>
      <c r="L20" s="916"/>
      <c r="M20" s="918"/>
      <c r="N20" s="83"/>
      <c r="O20" s="70"/>
      <c r="P20" s="83"/>
    </row>
    <row r="21" spans="1:16">
      <c r="A21" s="83"/>
      <c r="B21" s="83"/>
      <c r="C21" s="83"/>
      <c r="D21" s="83"/>
      <c r="E21" s="336"/>
      <c r="F21" s="83"/>
      <c r="G21" s="440"/>
      <c r="H21" s="458" t="s">
        <v>42</v>
      </c>
      <c r="I21" s="440" t="s">
        <v>423</v>
      </c>
      <c r="J21" s="916"/>
      <c r="K21" s="1017"/>
      <c r="L21" s="916"/>
      <c r="M21" s="918"/>
      <c r="N21" s="83"/>
      <c r="O21" s="70"/>
      <c r="P21" s="83"/>
    </row>
    <row r="22" spans="1:16">
      <c r="A22" s="83"/>
      <c r="B22" s="83"/>
      <c r="C22" s="83"/>
      <c r="D22" s="83"/>
      <c r="E22" s="336"/>
      <c r="F22" s="83"/>
      <c r="G22" s="70"/>
      <c r="H22" s="458" t="s">
        <v>425</v>
      </c>
      <c r="I22" s="70"/>
      <c r="J22" s="916"/>
      <c r="K22" s="1017"/>
      <c r="L22" s="916"/>
      <c r="M22" s="918"/>
      <c r="N22" s="83"/>
      <c r="O22" s="70"/>
      <c r="P22" s="83"/>
    </row>
    <row r="23" spans="1:16">
      <c r="A23" s="84"/>
      <c r="B23" s="84"/>
      <c r="C23" s="84"/>
      <c r="D23" s="84"/>
      <c r="E23" s="360"/>
      <c r="F23" s="84"/>
      <c r="G23" s="72"/>
      <c r="H23" s="453" t="s">
        <v>45</v>
      </c>
      <c r="I23" s="72"/>
      <c r="J23" s="917"/>
      <c r="K23" s="1021"/>
      <c r="L23" s="917"/>
      <c r="M23" s="919"/>
      <c r="N23" s="84"/>
      <c r="O23" s="72"/>
      <c r="P23" s="84"/>
    </row>
    <row r="24" spans="1:16" ht="9" customHeight="1">
      <c r="A24" s="85"/>
      <c r="B24" s="85"/>
      <c r="C24" s="85"/>
      <c r="D24" s="85"/>
      <c r="E24" s="121"/>
      <c r="F24" s="85"/>
      <c r="G24" s="73"/>
      <c r="H24" s="921" t="s">
        <v>426</v>
      </c>
      <c r="I24" s="73"/>
      <c r="J24" s="921" t="s">
        <v>1123</v>
      </c>
      <c r="K24" s="1020">
        <v>85800000</v>
      </c>
      <c r="L24" s="921" t="s">
        <v>255</v>
      </c>
      <c r="M24" s="920" t="s">
        <v>44</v>
      </c>
      <c r="N24" s="85"/>
      <c r="O24" s="73"/>
      <c r="P24" s="85"/>
    </row>
    <row r="25" spans="1:16">
      <c r="A25" s="458">
        <v>2</v>
      </c>
      <c r="B25" s="458">
        <v>1</v>
      </c>
      <c r="C25" s="458">
        <v>1</v>
      </c>
      <c r="D25" s="458">
        <v>1</v>
      </c>
      <c r="E25" s="466">
        <v>2</v>
      </c>
      <c r="F25" s="471" t="s">
        <v>1124</v>
      </c>
      <c r="G25" s="440" t="s">
        <v>38</v>
      </c>
      <c r="H25" s="916"/>
      <c r="I25" s="440" t="s">
        <v>46</v>
      </c>
      <c r="J25" s="916"/>
      <c r="K25" s="1017"/>
      <c r="L25" s="916"/>
      <c r="M25" s="918"/>
      <c r="N25" s="83"/>
      <c r="O25" s="70"/>
      <c r="P25" s="83"/>
    </row>
    <row r="26" spans="1:16">
      <c r="A26" s="453"/>
      <c r="B26" s="453"/>
      <c r="C26" s="453"/>
      <c r="D26" s="453"/>
      <c r="E26" s="476"/>
      <c r="F26" s="84"/>
      <c r="G26" s="483" t="s">
        <v>41</v>
      </c>
      <c r="H26" s="917"/>
      <c r="I26" s="483" t="s">
        <v>908</v>
      </c>
      <c r="J26" s="917"/>
      <c r="K26" s="1021"/>
      <c r="L26" s="917"/>
      <c r="M26" s="919"/>
      <c r="N26" s="84"/>
      <c r="O26" s="72"/>
      <c r="P26" s="84"/>
    </row>
    <row r="27" spans="1:16">
      <c r="A27" s="921">
        <v>2</v>
      </c>
      <c r="B27" s="921">
        <v>1</v>
      </c>
      <c r="C27" s="921">
        <v>1</v>
      </c>
      <c r="D27" s="921">
        <v>1</v>
      </c>
      <c r="E27" s="982">
        <v>3</v>
      </c>
      <c r="F27" s="280" t="s">
        <v>1282</v>
      </c>
      <c r="G27" s="70"/>
      <c r="H27" s="458" t="s">
        <v>39</v>
      </c>
      <c r="I27" s="440" t="s">
        <v>40</v>
      </c>
      <c r="J27" s="921" t="s">
        <v>1123</v>
      </c>
      <c r="K27" s="1017">
        <f>138600000/6</f>
        <v>23100000</v>
      </c>
      <c r="L27" s="921" t="s">
        <v>255</v>
      </c>
      <c r="M27" s="920" t="s">
        <v>44</v>
      </c>
      <c r="N27" s="83"/>
      <c r="O27" s="70"/>
      <c r="P27" s="83"/>
    </row>
    <row r="28" spans="1:16">
      <c r="A28" s="916"/>
      <c r="B28" s="916"/>
      <c r="C28" s="916"/>
      <c r="D28" s="916"/>
      <c r="E28" s="996"/>
      <c r="F28" s="471" t="s">
        <v>910</v>
      </c>
      <c r="G28" s="440"/>
      <c r="H28" s="458" t="s">
        <v>42</v>
      </c>
      <c r="I28" s="440" t="s">
        <v>913</v>
      </c>
      <c r="J28" s="916"/>
      <c r="K28" s="1017"/>
      <c r="L28" s="916"/>
      <c r="M28" s="918"/>
      <c r="N28" s="83"/>
      <c r="O28" s="70"/>
      <c r="P28" s="83"/>
    </row>
    <row r="29" spans="1:16">
      <c r="A29" s="916"/>
      <c r="B29" s="916"/>
      <c r="C29" s="916"/>
      <c r="D29" s="916"/>
      <c r="E29" s="996"/>
      <c r="F29" s="83"/>
      <c r="G29" s="440"/>
      <c r="H29" s="458" t="s">
        <v>425</v>
      </c>
      <c r="I29" s="440" t="s">
        <v>914</v>
      </c>
      <c r="J29" s="916"/>
      <c r="K29" s="1017"/>
      <c r="L29" s="916"/>
      <c r="M29" s="918"/>
      <c r="N29" s="83"/>
      <c r="O29" s="70"/>
      <c r="P29" s="83"/>
    </row>
    <row r="30" spans="1:16">
      <c r="A30" s="916"/>
      <c r="B30" s="916"/>
      <c r="C30" s="916"/>
      <c r="D30" s="916"/>
      <c r="E30" s="996"/>
      <c r="F30" s="83"/>
      <c r="G30" s="440" t="s">
        <v>38</v>
      </c>
      <c r="H30" s="458" t="s">
        <v>45</v>
      </c>
      <c r="I30" s="440"/>
      <c r="J30" s="916"/>
      <c r="K30" s="1017"/>
      <c r="L30" s="916"/>
      <c r="M30" s="918"/>
      <c r="N30" s="83"/>
      <c r="O30" s="70"/>
      <c r="P30" s="83"/>
    </row>
    <row r="31" spans="1:16">
      <c r="A31" s="916"/>
      <c r="B31" s="916"/>
      <c r="C31" s="916"/>
      <c r="D31" s="916"/>
      <c r="E31" s="996"/>
      <c r="F31" s="83"/>
      <c r="G31" s="440" t="s">
        <v>41</v>
      </c>
      <c r="H31" s="458" t="s">
        <v>426</v>
      </c>
      <c r="I31" s="70"/>
      <c r="J31" s="916"/>
      <c r="K31" s="1017"/>
      <c r="L31" s="916"/>
      <c r="M31" s="918"/>
      <c r="N31" s="83"/>
      <c r="O31" s="70"/>
      <c r="P31" s="83"/>
    </row>
    <row r="32" spans="1:16">
      <c r="A32" s="916"/>
      <c r="B32" s="916"/>
      <c r="C32" s="916"/>
      <c r="D32" s="916"/>
      <c r="E32" s="996"/>
      <c r="F32" s="471" t="s">
        <v>1125</v>
      </c>
      <c r="G32" s="440"/>
      <c r="H32" s="916" t="s">
        <v>919</v>
      </c>
      <c r="I32" s="440" t="s">
        <v>1053</v>
      </c>
      <c r="J32" s="916"/>
      <c r="K32" s="1017">
        <v>12510000</v>
      </c>
      <c r="L32" s="916"/>
      <c r="M32" s="918"/>
      <c r="N32" s="83"/>
      <c r="O32" s="70"/>
      <c r="P32" s="83"/>
    </row>
    <row r="33" spans="1:16" ht="11.25" customHeight="1">
      <c r="A33" s="917"/>
      <c r="B33" s="917"/>
      <c r="C33" s="917"/>
      <c r="D33" s="917"/>
      <c r="E33" s="983"/>
      <c r="F33" s="84"/>
      <c r="G33" s="483"/>
      <c r="H33" s="917"/>
      <c r="I33" s="483" t="s">
        <v>911</v>
      </c>
      <c r="J33" s="917"/>
      <c r="K33" s="1021"/>
      <c r="L33" s="917"/>
      <c r="M33" s="919"/>
      <c r="N33" s="84"/>
      <c r="O33" s="72"/>
      <c r="P33" s="84"/>
    </row>
    <row r="34" spans="1:16">
      <c r="A34" s="452">
        <v>2</v>
      </c>
      <c r="B34" s="452">
        <v>1</v>
      </c>
      <c r="C34" s="452">
        <v>1</v>
      </c>
      <c r="D34" s="452">
        <v>1</v>
      </c>
      <c r="E34" s="475">
        <v>4</v>
      </c>
      <c r="F34" s="472" t="s">
        <v>1283</v>
      </c>
      <c r="G34" s="440" t="s">
        <v>38</v>
      </c>
      <c r="H34" s="452" t="s">
        <v>39</v>
      </c>
      <c r="I34" s="440" t="s">
        <v>40</v>
      </c>
      <c r="J34" s="921" t="s">
        <v>1123</v>
      </c>
      <c r="K34" s="1020">
        <f>378000000/6</f>
        <v>63000000</v>
      </c>
      <c r="L34" s="921" t="s">
        <v>255</v>
      </c>
      <c r="M34" s="920" t="s">
        <v>44</v>
      </c>
      <c r="N34" s="83"/>
      <c r="O34" s="70"/>
      <c r="P34" s="83"/>
    </row>
    <row r="35" spans="1:16">
      <c r="A35" s="458"/>
      <c r="B35" s="83"/>
      <c r="C35" s="83"/>
      <c r="D35" s="83"/>
      <c r="E35" s="336"/>
      <c r="F35" s="471" t="s">
        <v>910</v>
      </c>
      <c r="G35" s="440" t="s">
        <v>41</v>
      </c>
      <c r="H35" s="458" t="s">
        <v>424</v>
      </c>
      <c r="I35" s="440" t="s">
        <v>43</v>
      </c>
      <c r="J35" s="916"/>
      <c r="K35" s="1017"/>
      <c r="L35" s="916"/>
      <c r="M35" s="918"/>
      <c r="N35" s="83"/>
      <c r="O35" s="70"/>
      <c r="P35" s="83"/>
    </row>
    <row r="36" spans="1:16">
      <c r="A36" s="458"/>
      <c r="B36" s="83"/>
      <c r="C36" s="83"/>
      <c r="D36" s="83"/>
      <c r="E36" s="336"/>
      <c r="F36" s="83"/>
      <c r="G36" s="70"/>
      <c r="H36" s="458" t="s">
        <v>42</v>
      </c>
      <c r="I36" s="440" t="s">
        <v>911</v>
      </c>
      <c r="J36" s="916"/>
      <c r="K36" s="1017"/>
      <c r="L36" s="916"/>
      <c r="M36" s="918"/>
      <c r="N36" s="83"/>
      <c r="O36" s="70"/>
      <c r="P36" s="83"/>
    </row>
    <row r="37" spans="1:16">
      <c r="A37" s="458"/>
      <c r="B37" s="83"/>
      <c r="C37" s="83"/>
      <c r="D37" s="83"/>
      <c r="E37" s="336"/>
      <c r="F37" s="83"/>
      <c r="G37" s="70"/>
      <c r="H37" s="458" t="s">
        <v>425</v>
      </c>
      <c r="I37" s="70"/>
      <c r="J37" s="916"/>
      <c r="K37" s="1017"/>
      <c r="L37" s="916"/>
      <c r="M37" s="918"/>
      <c r="N37" s="83"/>
      <c r="O37" s="70"/>
      <c r="P37" s="83"/>
    </row>
    <row r="38" spans="1:16">
      <c r="A38" s="458"/>
      <c r="B38" s="83"/>
      <c r="C38" s="83"/>
      <c r="D38" s="83"/>
      <c r="E38" s="336"/>
      <c r="F38" s="83"/>
      <c r="G38" s="70"/>
      <c r="H38" s="458" t="s">
        <v>45</v>
      </c>
      <c r="I38" s="70"/>
      <c r="J38" s="916"/>
      <c r="K38" s="1017"/>
      <c r="L38" s="916"/>
      <c r="M38" s="918"/>
      <c r="N38" s="83"/>
      <c r="O38" s="70"/>
      <c r="P38" s="83"/>
    </row>
    <row r="39" spans="1:16" ht="12" customHeight="1">
      <c r="A39" s="453"/>
      <c r="B39" s="84"/>
      <c r="C39" s="84"/>
      <c r="D39" s="84"/>
      <c r="E39" s="360"/>
      <c r="F39" s="84"/>
      <c r="G39" s="72"/>
      <c r="H39" s="453" t="s">
        <v>426</v>
      </c>
      <c r="I39" s="72"/>
      <c r="J39" s="917"/>
      <c r="K39" s="1021"/>
      <c r="L39" s="917"/>
      <c r="M39" s="919"/>
      <c r="N39" s="84"/>
      <c r="O39" s="72"/>
      <c r="P39" s="84"/>
    </row>
    <row r="40" spans="1:16">
      <c r="A40" s="452">
        <v>2</v>
      </c>
      <c r="B40" s="452">
        <v>1</v>
      </c>
      <c r="C40" s="452">
        <v>1</v>
      </c>
      <c r="D40" s="452">
        <v>1</v>
      </c>
      <c r="E40" s="475">
        <v>5</v>
      </c>
      <c r="F40" s="455" t="s">
        <v>1284</v>
      </c>
      <c r="G40" s="482" t="s">
        <v>38</v>
      </c>
      <c r="H40" s="452" t="s">
        <v>39</v>
      </c>
      <c r="I40" s="482" t="s">
        <v>40</v>
      </c>
      <c r="J40" s="921" t="s">
        <v>1123</v>
      </c>
      <c r="K40" s="1020">
        <f>407940000/6</f>
        <v>67990000</v>
      </c>
      <c r="L40" s="921" t="s">
        <v>255</v>
      </c>
      <c r="M40" s="920" t="s">
        <v>44</v>
      </c>
      <c r="N40" s="85"/>
      <c r="O40" s="73"/>
      <c r="P40" s="85"/>
    </row>
    <row r="41" spans="1:16">
      <c r="A41" s="458"/>
      <c r="B41" s="83"/>
      <c r="C41" s="83"/>
      <c r="D41" s="83"/>
      <c r="E41" s="336"/>
      <c r="F41" s="471" t="s">
        <v>910</v>
      </c>
      <c r="G41" s="440" t="s">
        <v>41</v>
      </c>
      <c r="H41" s="458" t="s">
        <v>639</v>
      </c>
      <c r="I41" s="440" t="s">
        <v>922</v>
      </c>
      <c r="J41" s="916"/>
      <c r="K41" s="1017"/>
      <c r="L41" s="916"/>
      <c r="M41" s="918"/>
      <c r="N41" s="83"/>
      <c r="O41" s="70"/>
      <c r="P41" s="83"/>
    </row>
    <row r="42" spans="1:16">
      <c r="A42" s="458"/>
      <c r="B42" s="83"/>
      <c r="C42" s="83"/>
      <c r="D42" s="83"/>
      <c r="E42" s="336"/>
      <c r="F42" s="83"/>
      <c r="G42" s="70"/>
      <c r="H42" s="458" t="s">
        <v>640</v>
      </c>
      <c r="I42" s="421" t="s">
        <v>923</v>
      </c>
      <c r="J42" s="916"/>
      <c r="K42" s="1017"/>
      <c r="L42" s="916"/>
      <c r="M42" s="918"/>
      <c r="N42" s="83"/>
      <c r="O42" s="70"/>
      <c r="P42" s="83"/>
    </row>
    <row r="43" spans="1:16" ht="12.75" customHeight="1">
      <c r="A43" s="453"/>
      <c r="B43" s="84"/>
      <c r="C43" s="84"/>
      <c r="D43" s="84"/>
      <c r="E43" s="360"/>
      <c r="F43" s="84"/>
      <c r="G43" s="72"/>
      <c r="H43" s="453" t="s">
        <v>639</v>
      </c>
      <c r="I43" s="72"/>
      <c r="J43" s="917"/>
      <c r="K43" s="1021"/>
      <c r="L43" s="917"/>
      <c r="M43" s="919"/>
      <c r="N43" s="84"/>
      <c r="O43" s="72"/>
      <c r="P43" s="84"/>
    </row>
    <row r="44" spans="1:16" ht="12" customHeight="1">
      <c r="A44" s="916">
        <v>2</v>
      </c>
      <c r="B44" s="916">
        <v>1</v>
      </c>
      <c r="C44" s="916">
        <v>1</v>
      </c>
      <c r="D44" s="916">
        <v>1</v>
      </c>
      <c r="E44" s="996">
        <v>6</v>
      </c>
      <c r="F44" s="1111" t="s">
        <v>1126</v>
      </c>
      <c r="G44" s="440"/>
      <c r="H44" s="921" t="s">
        <v>48</v>
      </c>
      <c r="I44" s="440" t="s">
        <v>40</v>
      </c>
      <c r="J44" s="916" t="s">
        <v>1123</v>
      </c>
      <c r="K44" s="1017">
        <v>46620000</v>
      </c>
      <c r="L44" s="921" t="s">
        <v>255</v>
      </c>
      <c r="M44" s="920" t="s">
        <v>44</v>
      </c>
      <c r="N44" s="83"/>
      <c r="O44" s="70"/>
      <c r="P44" s="83"/>
    </row>
    <row r="45" spans="1:16" ht="12.75" customHeight="1">
      <c r="A45" s="916"/>
      <c r="B45" s="916"/>
      <c r="C45" s="916"/>
      <c r="D45" s="916"/>
      <c r="E45" s="996"/>
      <c r="F45" s="1111"/>
      <c r="G45" s="440" t="s">
        <v>22</v>
      </c>
      <c r="H45" s="916"/>
      <c r="I45" s="440" t="s">
        <v>77</v>
      </c>
      <c r="J45" s="916"/>
      <c r="K45" s="1017"/>
      <c r="L45" s="916"/>
      <c r="M45" s="918"/>
      <c r="N45" s="83"/>
      <c r="O45" s="70"/>
      <c r="P45" s="83"/>
    </row>
    <row r="46" spans="1:16" ht="21.75" customHeight="1">
      <c r="A46" s="916"/>
      <c r="B46" s="916"/>
      <c r="C46" s="916"/>
      <c r="D46" s="916"/>
      <c r="E46" s="996"/>
      <c r="F46" s="1111" t="s">
        <v>920</v>
      </c>
      <c r="G46" s="406" t="s">
        <v>41</v>
      </c>
      <c r="H46" s="916"/>
      <c r="I46" s="440" t="s">
        <v>40</v>
      </c>
      <c r="J46" s="1113"/>
      <c r="K46" s="1017">
        <f>23310000/6</f>
        <v>3885000</v>
      </c>
      <c r="L46" s="916"/>
      <c r="M46" s="918"/>
      <c r="N46" s="83"/>
      <c r="O46" s="70"/>
      <c r="P46" s="83"/>
    </row>
    <row r="47" spans="1:16" ht="13.5" customHeight="1" thickBot="1">
      <c r="A47" s="922"/>
      <c r="B47" s="922"/>
      <c r="C47" s="922"/>
      <c r="D47" s="922"/>
      <c r="E47" s="997"/>
      <c r="F47" s="1112"/>
      <c r="G47" s="294"/>
      <c r="H47" s="922"/>
      <c r="I47" s="294" t="s">
        <v>77</v>
      </c>
      <c r="J47" s="922"/>
      <c r="K47" s="1016"/>
      <c r="L47" s="922"/>
      <c r="M47" s="988"/>
      <c r="N47" s="56"/>
      <c r="O47" s="62"/>
      <c r="P47" s="56"/>
    </row>
    <row r="48" spans="1:16">
      <c r="A48" s="1105">
        <v>2</v>
      </c>
      <c r="B48" s="1105">
        <v>1</v>
      </c>
      <c r="C48" s="1105">
        <v>1</v>
      </c>
      <c r="D48" s="1105">
        <v>1</v>
      </c>
      <c r="E48" s="1107">
        <v>7</v>
      </c>
      <c r="F48" s="1109" t="s">
        <v>916</v>
      </c>
      <c r="G48" s="58" t="s">
        <v>38</v>
      </c>
      <c r="H48" s="933" t="s">
        <v>49</v>
      </c>
      <c r="I48" s="58" t="s">
        <v>40</v>
      </c>
      <c r="J48" s="933" t="s">
        <v>1123</v>
      </c>
      <c r="K48" s="1015">
        <v>143130000</v>
      </c>
      <c r="L48" s="933" t="s">
        <v>255</v>
      </c>
      <c r="M48" s="934" t="s">
        <v>44</v>
      </c>
      <c r="N48" s="55"/>
      <c r="O48" s="60"/>
      <c r="P48" s="55"/>
    </row>
    <row r="49" spans="1:16" ht="23.25" customHeight="1">
      <c r="A49" s="1106"/>
      <c r="B49" s="1106"/>
      <c r="C49" s="1106"/>
      <c r="D49" s="1106"/>
      <c r="E49" s="1108"/>
      <c r="F49" s="1110"/>
      <c r="G49" s="483" t="s">
        <v>41</v>
      </c>
      <c r="H49" s="917"/>
      <c r="I49" s="483" t="s">
        <v>917</v>
      </c>
      <c r="J49" s="917"/>
      <c r="K49" s="1021"/>
      <c r="L49" s="917"/>
      <c r="M49" s="919"/>
      <c r="N49" s="84"/>
      <c r="O49" s="72"/>
      <c r="P49" s="84"/>
    </row>
    <row r="50" spans="1:16" s="65" customFormat="1">
      <c r="A50" s="392"/>
      <c r="B50" s="392"/>
      <c r="C50" s="392"/>
      <c r="D50" s="392"/>
      <c r="E50" s="388"/>
      <c r="F50" s="1117" t="s">
        <v>1271</v>
      </c>
      <c r="G50" s="440" t="s">
        <v>38</v>
      </c>
      <c r="H50" s="921" t="s">
        <v>1253</v>
      </c>
      <c r="I50" s="482" t="s">
        <v>54</v>
      </c>
      <c r="J50" s="392"/>
      <c r="K50" s="411"/>
      <c r="L50" s="392"/>
      <c r="M50" s="394"/>
      <c r="N50" s="85"/>
      <c r="O50" s="73"/>
      <c r="P50" s="85"/>
    </row>
    <row r="51" spans="1:16" s="65" customFormat="1">
      <c r="A51" s="393"/>
      <c r="B51" s="393"/>
      <c r="C51" s="393"/>
      <c r="D51" s="393"/>
      <c r="E51" s="389"/>
      <c r="F51" s="1110"/>
      <c r="G51" s="483" t="s">
        <v>41</v>
      </c>
      <c r="H51" s="917"/>
      <c r="I51" s="483" t="s">
        <v>55</v>
      </c>
      <c r="J51" s="393"/>
      <c r="K51" s="412"/>
      <c r="L51" s="393"/>
      <c r="M51" s="395"/>
      <c r="N51" s="84"/>
      <c r="O51" s="72"/>
      <c r="P51" s="84"/>
    </row>
    <row r="52" spans="1:16" s="65" customFormat="1">
      <c r="A52" s="392"/>
      <c r="B52" s="392"/>
      <c r="C52" s="392"/>
      <c r="D52" s="392"/>
      <c r="E52" s="388"/>
      <c r="F52" s="1117" t="s">
        <v>1272</v>
      </c>
      <c r="G52" s="440" t="s">
        <v>38</v>
      </c>
      <c r="H52" s="921" t="s">
        <v>49</v>
      </c>
      <c r="I52" s="920" t="s">
        <v>1276</v>
      </c>
      <c r="J52" s="392"/>
      <c r="K52" s="411"/>
      <c r="L52" s="392"/>
      <c r="M52" s="394"/>
      <c r="N52" s="85"/>
      <c r="O52" s="73"/>
      <c r="P52" s="85"/>
    </row>
    <row r="53" spans="1:16" s="65" customFormat="1">
      <c r="A53" s="393"/>
      <c r="B53" s="393"/>
      <c r="C53" s="393"/>
      <c r="D53" s="393"/>
      <c r="E53" s="389"/>
      <c r="F53" s="1110"/>
      <c r="G53" s="483" t="s">
        <v>41</v>
      </c>
      <c r="H53" s="917"/>
      <c r="I53" s="919"/>
      <c r="J53" s="393"/>
      <c r="K53" s="412"/>
      <c r="L53" s="393"/>
      <c r="M53" s="395"/>
      <c r="N53" s="84"/>
      <c r="O53" s="72"/>
      <c r="P53" s="84"/>
    </row>
    <row r="54" spans="1:16" ht="15" customHeight="1">
      <c r="A54" s="921">
        <v>2</v>
      </c>
      <c r="B54" s="921">
        <v>1</v>
      </c>
      <c r="C54" s="921">
        <v>2</v>
      </c>
      <c r="D54" s="1118"/>
      <c r="E54" s="1120"/>
      <c r="F54" s="1117" t="s">
        <v>1235</v>
      </c>
      <c r="G54" s="440"/>
      <c r="H54" s="921"/>
      <c r="I54" s="1122"/>
      <c r="J54" s="921"/>
      <c r="K54" s="1020"/>
      <c r="L54" s="921"/>
      <c r="M54" s="925"/>
      <c r="N54" s="1118"/>
      <c r="O54" s="1118"/>
      <c r="P54" s="1118"/>
    </row>
    <row r="55" spans="1:16" ht="15" customHeight="1">
      <c r="A55" s="917"/>
      <c r="B55" s="917"/>
      <c r="C55" s="917"/>
      <c r="D55" s="1119"/>
      <c r="E55" s="1121"/>
      <c r="F55" s="1110"/>
      <c r="G55" s="483"/>
      <c r="H55" s="917"/>
      <c r="I55" s="1123"/>
      <c r="J55" s="917"/>
      <c r="K55" s="1021"/>
      <c r="L55" s="917"/>
      <c r="M55" s="970"/>
      <c r="N55" s="1119"/>
      <c r="O55" s="1119"/>
      <c r="P55" s="1119"/>
    </row>
    <row r="56" spans="1:16">
      <c r="A56" s="921">
        <v>2</v>
      </c>
      <c r="B56" s="921">
        <v>1</v>
      </c>
      <c r="C56" s="921">
        <v>2</v>
      </c>
      <c r="D56" s="921">
        <v>1</v>
      </c>
      <c r="E56" s="982">
        <v>1</v>
      </c>
      <c r="F56" s="1117" t="s">
        <v>1127</v>
      </c>
      <c r="G56" s="482" t="s">
        <v>38</v>
      </c>
      <c r="H56" s="452" t="s">
        <v>51</v>
      </c>
      <c r="I56" s="394" t="s">
        <v>925</v>
      </c>
      <c r="J56" s="921" t="s">
        <v>1123</v>
      </c>
      <c r="K56" s="1020">
        <f>221040000/6</f>
        <v>36840000</v>
      </c>
      <c r="L56" s="921" t="s">
        <v>255</v>
      </c>
      <c r="M56" s="920" t="s">
        <v>44</v>
      </c>
      <c r="N56" s="85"/>
      <c r="O56" s="73"/>
      <c r="P56" s="85"/>
    </row>
    <row r="57" spans="1:16">
      <c r="A57" s="917"/>
      <c r="B57" s="917"/>
      <c r="C57" s="917"/>
      <c r="D57" s="917"/>
      <c r="E57" s="983"/>
      <c r="F57" s="1110"/>
      <c r="G57" s="483" t="s">
        <v>41</v>
      </c>
      <c r="H57" s="453" t="s">
        <v>52</v>
      </c>
      <c r="I57" s="395" t="s">
        <v>926</v>
      </c>
      <c r="J57" s="917"/>
      <c r="K57" s="1021"/>
      <c r="L57" s="917"/>
      <c r="M57" s="919"/>
      <c r="N57" s="84"/>
      <c r="O57" s="72"/>
      <c r="P57" s="84"/>
    </row>
    <row r="58" spans="1:16">
      <c r="A58" s="916">
        <v>2</v>
      </c>
      <c r="B58" s="916">
        <v>1</v>
      </c>
      <c r="C58" s="916">
        <v>2</v>
      </c>
      <c r="D58" s="916">
        <v>1</v>
      </c>
      <c r="E58" s="996">
        <v>2</v>
      </c>
      <c r="F58" s="1117" t="s">
        <v>1128</v>
      </c>
      <c r="G58" s="482" t="s">
        <v>38</v>
      </c>
      <c r="H58" s="921" t="s">
        <v>62</v>
      </c>
      <c r="I58" s="920" t="s">
        <v>58</v>
      </c>
      <c r="J58" s="916" t="s">
        <v>1123</v>
      </c>
      <c r="K58" s="1020">
        <f>43200000/6</f>
        <v>7200000</v>
      </c>
      <c r="L58" s="916" t="s">
        <v>255</v>
      </c>
      <c r="M58" s="918" t="s">
        <v>44</v>
      </c>
      <c r="N58" s="85"/>
      <c r="O58" s="73"/>
      <c r="P58" s="85"/>
    </row>
    <row r="59" spans="1:16">
      <c r="A59" s="917"/>
      <c r="B59" s="917"/>
      <c r="C59" s="917"/>
      <c r="D59" s="917"/>
      <c r="E59" s="983"/>
      <c r="F59" s="1110"/>
      <c r="G59" s="483" t="s">
        <v>41</v>
      </c>
      <c r="H59" s="917"/>
      <c r="I59" s="919"/>
      <c r="J59" s="917"/>
      <c r="K59" s="1021"/>
      <c r="L59" s="917"/>
      <c r="M59" s="919"/>
      <c r="N59" s="84"/>
      <c r="O59" s="72"/>
      <c r="P59" s="84"/>
    </row>
    <row r="60" spans="1:16">
      <c r="A60" s="916">
        <v>2</v>
      </c>
      <c r="B60" s="916">
        <v>1</v>
      </c>
      <c r="C60" s="916">
        <v>2</v>
      </c>
      <c r="D60" s="916">
        <v>1</v>
      </c>
      <c r="E60" s="996">
        <v>3</v>
      </c>
      <c r="F60" s="471" t="s">
        <v>1129</v>
      </c>
      <c r="G60" s="440" t="s">
        <v>38</v>
      </c>
      <c r="H60" s="916" t="s">
        <v>927</v>
      </c>
      <c r="I60" s="918" t="s">
        <v>552</v>
      </c>
      <c r="J60" s="916" t="s">
        <v>1123</v>
      </c>
      <c r="K60" s="1017">
        <f>86400000/6</f>
        <v>14400000</v>
      </c>
      <c r="L60" s="916" t="s">
        <v>255</v>
      </c>
      <c r="M60" s="918" t="s">
        <v>44</v>
      </c>
      <c r="N60" s="83"/>
      <c r="O60" s="70"/>
      <c r="P60" s="83"/>
    </row>
    <row r="61" spans="1:16">
      <c r="A61" s="917"/>
      <c r="B61" s="917"/>
      <c r="C61" s="917"/>
      <c r="D61" s="917"/>
      <c r="E61" s="983"/>
      <c r="F61" s="470" t="s">
        <v>519</v>
      </c>
      <c r="G61" s="483" t="s">
        <v>41</v>
      </c>
      <c r="H61" s="917"/>
      <c r="I61" s="919"/>
      <c r="J61" s="917"/>
      <c r="K61" s="1021"/>
      <c r="L61" s="917"/>
      <c r="M61" s="919"/>
      <c r="N61" s="84"/>
      <c r="O61" s="72"/>
      <c r="P61" s="84"/>
    </row>
    <row r="62" spans="1:16">
      <c r="A62" s="916">
        <v>2</v>
      </c>
      <c r="B62" s="916">
        <v>1</v>
      </c>
      <c r="C62" s="916">
        <v>2</v>
      </c>
      <c r="D62" s="916">
        <v>1</v>
      </c>
      <c r="E62" s="996">
        <v>4</v>
      </c>
      <c r="F62" s="1111" t="s">
        <v>1130</v>
      </c>
      <c r="G62" s="440" t="s">
        <v>38</v>
      </c>
      <c r="H62" s="916" t="s">
        <v>62</v>
      </c>
      <c r="I62" s="918" t="s">
        <v>929</v>
      </c>
      <c r="J62" s="916" t="s">
        <v>1123</v>
      </c>
      <c r="K62" s="1017">
        <f>7200000/6</f>
        <v>1200000</v>
      </c>
      <c r="L62" s="916" t="s">
        <v>255</v>
      </c>
      <c r="M62" s="969" t="s">
        <v>44</v>
      </c>
      <c r="N62" s="83"/>
      <c r="O62" s="70"/>
      <c r="P62" s="83"/>
    </row>
    <row r="63" spans="1:16">
      <c r="A63" s="917"/>
      <c r="B63" s="917"/>
      <c r="C63" s="917"/>
      <c r="D63" s="917"/>
      <c r="E63" s="983"/>
      <c r="F63" s="1110"/>
      <c r="G63" s="483" t="s">
        <v>41</v>
      </c>
      <c r="H63" s="917"/>
      <c r="I63" s="919"/>
      <c r="J63" s="917"/>
      <c r="K63" s="1021"/>
      <c r="L63" s="917"/>
      <c r="M63" s="970"/>
      <c r="N63" s="84"/>
      <c r="O63" s="72"/>
      <c r="P63" s="84"/>
    </row>
    <row r="64" spans="1:16">
      <c r="A64" s="921">
        <v>2</v>
      </c>
      <c r="B64" s="921">
        <v>1</v>
      </c>
      <c r="C64" s="921">
        <v>2</v>
      </c>
      <c r="D64" s="921">
        <v>2</v>
      </c>
      <c r="E64" s="475"/>
      <c r="F64" s="1117" t="s">
        <v>1131</v>
      </c>
      <c r="G64" s="440"/>
      <c r="H64" s="391"/>
      <c r="I64" s="406"/>
      <c r="J64" s="391"/>
      <c r="K64" s="446"/>
      <c r="L64" s="391"/>
      <c r="M64" s="384"/>
      <c r="N64" s="83"/>
      <c r="O64" s="70"/>
      <c r="P64" s="83"/>
    </row>
    <row r="65" spans="1:16" ht="11.25" customHeight="1">
      <c r="A65" s="917"/>
      <c r="B65" s="917"/>
      <c r="C65" s="917"/>
      <c r="D65" s="917"/>
      <c r="E65" s="476"/>
      <c r="F65" s="1110"/>
      <c r="G65" s="440"/>
      <c r="H65" s="391"/>
      <c r="I65" s="406"/>
      <c r="J65" s="391"/>
      <c r="K65" s="446"/>
      <c r="L65" s="391"/>
      <c r="M65" s="384"/>
      <c r="N65" s="83"/>
      <c r="O65" s="70"/>
      <c r="P65" s="83"/>
    </row>
    <row r="66" spans="1:16">
      <c r="A66" s="921">
        <v>2</v>
      </c>
      <c r="B66" s="921">
        <v>1</v>
      </c>
      <c r="C66" s="921">
        <v>2</v>
      </c>
      <c r="D66" s="1117">
        <v>2</v>
      </c>
      <c r="E66" s="982">
        <v>1</v>
      </c>
      <c r="F66" s="1117" t="s">
        <v>1132</v>
      </c>
      <c r="G66" s="482" t="s">
        <v>38</v>
      </c>
      <c r="H66" s="921" t="s">
        <v>53</v>
      </c>
      <c r="I66" s="482" t="s">
        <v>54</v>
      </c>
      <c r="J66" s="921" t="s">
        <v>1133</v>
      </c>
      <c r="K66" s="1020">
        <v>8400000</v>
      </c>
      <c r="L66" s="921" t="s">
        <v>255</v>
      </c>
      <c r="M66" s="925" t="s">
        <v>44</v>
      </c>
      <c r="N66" s="85"/>
      <c r="O66" s="73"/>
      <c r="P66" s="85"/>
    </row>
    <row r="67" spans="1:16">
      <c r="A67" s="917"/>
      <c r="B67" s="917"/>
      <c r="C67" s="917"/>
      <c r="D67" s="1110"/>
      <c r="E67" s="983"/>
      <c r="F67" s="1110"/>
      <c r="G67" s="483" t="s">
        <v>41</v>
      </c>
      <c r="H67" s="917"/>
      <c r="I67" s="483" t="s">
        <v>55</v>
      </c>
      <c r="J67" s="917"/>
      <c r="K67" s="1021"/>
      <c r="L67" s="917"/>
      <c r="M67" s="970"/>
      <c r="N67" s="84"/>
      <c r="O67" s="72"/>
      <c r="P67" s="84"/>
    </row>
    <row r="68" spans="1:16">
      <c r="A68" s="921">
        <v>2</v>
      </c>
      <c r="B68" s="921">
        <v>1</v>
      </c>
      <c r="C68" s="921">
        <v>2</v>
      </c>
      <c r="D68" s="921">
        <v>2</v>
      </c>
      <c r="E68" s="982">
        <v>2</v>
      </c>
      <c r="F68" s="1117" t="s">
        <v>930</v>
      </c>
      <c r="G68" s="482" t="s">
        <v>38</v>
      </c>
      <c r="H68" s="916" t="s">
        <v>53</v>
      </c>
      <c r="I68" s="440" t="s">
        <v>54</v>
      </c>
      <c r="J68" s="916" t="s">
        <v>1123</v>
      </c>
      <c r="K68" s="1124">
        <f>60000000/6</f>
        <v>10000000</v>
      </c>
      <c r="L68" s="916" t="s">
        <v>255</v>
      </c>
      <c r="M68" s="969" t="s">
        <v>44</v>
      </c>
      <c r="N68" s="83"/>
      <c r="O68" s="70"/>
      <c r="P68" s="83"/>
    </row>
    <row r="69" spans="1:16">
      <c r="A69" s="917"/>
      <c r="B69" s="917"/>
      <c r="C69" s="917"/>
      <c r="D69" s="917"/>
      <c r="E69" s="983"/>
      <c r="F69" s="1110"/>
      <c r="G69" s="483" t="s">
        <v>41</v>
      </c>
      <c r="H69" s="916"/>
      <c r="I69" s="440" t="s">
        <v>55</v>
      </c>
      <c r="J69" s="917"/>
      <c r="K69" s="1125"/>
      <c r="L69" s="916"/>
      <c r="M69" s="970"/>
      <c r="N69" s="83"/>
      <c r="O69" s="70"/>
      <c r="P69" s="83"/>
    </row>
    <row r="70" spans="1:16">
      <c r="A70" s="921">
        <v>2</v>
      </c>
      <c r="B70" s="921">
        <v>1</v>
      </c>
      <c r="C70" s="921">
        <v>2</v>
      </c>
      <c r="D70" s="921">
        <v>2</v>
      </c>
      <c r="E70" s="982">
        <v>3</v>
      </c>
      <c r="F70" s="1117" t="s">
        <v>1134</v>
      </c>
      <c r="G70" s="482" t="s">
        <v>38</v>
      </c>
      <c r="H70" s="392" t="s">
        <v>57</v>
      </c>
      <c r="I70" s="394" t="s">
        <v>58</v>
      </c>
      <c r="J70" s="392" t="s">
        <v>1123</v>
      </c>
      <c r="K70" s="411">
        <f>12000000/6</f>
        <v>2000000</v>
      </c>
      <c r="L70" s="392" t="s">
        <v>255</v>
      </c>
      <c r="M70" s="396" t="s">
        <v>44</v>
      </c>
      <c r="N70" s="452"/>
      <c r="O70" s="482"/>
      <c r="P70" s="452"/>
    </row>
    <row r="71" spans="1:16">
      <c r="A71" s="917"/>
      <c r="B71" s="917"/>
      <c r="C71" s="917"/>
      <c r="D71" s="917"/>
      <c r="E71" s="983"/>
      <c r="F71" s="1110"/>
      <c r="G71" s="483" t="s">
        <v>41</v>
      </c>
      <c r="H71" s="393"/>
      <c r="I71" s="395"/>
      <c r="J71" s="393"/>
      <c r="K71" s="412"/>
      <c r="L71" s="393"/>
      <c r="M71" s="385"/>
      <c r="N71" s="453"/>
      <c r="O71" s="483"/>
      <c r="P71" s="453"/>
    </row>
    <row r="72" spans="1:16">
      <c r="A72" s="921">
        <v>2</v>
      </c>
      <c r="B72" s="921">
        <v>1</v>
      </c>
      <c r="C72" s="921">
        <v>2</v>
      </c>
      <c r="D72" s="921">
        <v>2</v>
      </c>
      <c r="E72" s="982">
        <v>4</v>
      </c>
      <c r="F72" s="1117" t="s">
        <v>1135</v>
      </c>
      <c r="G72" s="482" t="s">
        <v>38</v>
      </c>
      <c r="H72" s="921" t="s">
        <v>53</v>
      </c>
      <c r="I72" s="482" t="s">
        <v>54</v>
      </c>
      <c r="J72" s="921" t="s">
        <v>1123</v>
      </c>
      <c r="K72" s="1020">
        <f>9600000/6</f>
        <v>1600000</v>
      </c>
      <c r="L72" s="921" t="s">
        <v>255</v>
      </c>
      <c r="M72" s="920" t="s">
        <v>44</v>
      </c>
      <c r="N72" s="85"/>
      <c r="O72" s="73"/>
      <c r="P72" s="85"/>
    </row>
    <row r="73" spans="1:16">
      <c r="A73" s="917"/>
      <c r="B73" s="917"/>
      <c r="C73" s="917"/>
      <c r="D73" s="917"/>
      <c r="E73" s="983"/>
      <c r="F73" s="1110"/>
      <c r="G73" s="483" t="s">
        <v>41</v>
      </c>
      <c r="H73" s="917"/>
      <c r="I73" s="483" t="s">
        <v>55</v>
      </c>
      <c r="J73" s="917"/>
      <c r="K73" s="1021"/>
      <c r="L73" s="917"/>
      <c r="M73" s="919"/>
      <c r="N73" s="84"/>
      <c r="O73" s="72"/>
      <c r="P73" s="84"/>
    </row>
    <row r="74" spans="1:16">
      <c r="A74" s="921">
        <v>2</v>
      </c>
      <c r="B74" s="921">
        <v>1</v>
      </c>
      <c r="C74" s="921">
        <v>2</v>
      </c>
      <c r="D74" s="921">
        <v>2</v>
      </c>
      <c r="E74" s="982">
        <v>6</v>
      </c>
      <c r="F74" s="1117" t="s">
        <v>1136</v>
      </c>
      <c r="G74" s="482" t="s">
        <v>38</v>
      </c>
      <c r="H74" s="921" t="s">
        <v>53</v>
      </c>
      <c r="I74" s="482" t="s">
        <v>54</v>
      </c>
      <c r="J74" s="921" t="s">
        <v>1133</v>
      </c>
      <c r="K74" s="1020">
        <f>24000000/6</f>
        <v>4000000</v>
      </c>
      <c r="L74" s="921" t="s">
        <v>255</v>
      </c>
      <c r="M74" s="925" t="s">
        <v>44</v>
      </c>
      <c r="N74" s="452"/>
      <c r="O74" s="73"/>
      <c r="P74" s="85"/>
    </row>
    <row r="75" spans="1:16">
      <c r="A75" s="917"/>
      <c r="B75" s="917"/>
      <c r="C75" s="917"/>
      <c r="D75" s="917"/>
      <c r="E75" s="983"/>
      <c r="F75" s="1110"/>
      <c r="G75" s="483" t="s">
        <v>41</v>
      </c>
      <c r="H75" s="917"/>
      <c r="I75" s="481" t="s">
        <v>55</v>
      </c>
      <c r="J75" s="917"/>
      <c r="K75" s="1021"/>
      <c r="L75" s="917"/>
      <c r="M75" s="970"/>
      <c r="N75" s="453"/>
      <c r="O75" s="72"/>
      <c r="P75" s="84"/>
    </row>
    <row r="76" spans="1:16">
      <c r="A76" s="921">
        <v>2</v>
      </c>
      <c r="B76" s="921">
        <v>1</v>
      </c>
      <c r="C76" s="921">
        <v>2</v>
      </c>
      <c r="D76" s="921">
        <v>2</v>
      </c>
      <c r="E76" s="982">
        <v>7</v>
      </c>
      <c r="F76" s="1117" t="s">
        <v>1137</v>
      </c>
      <c r="G76" s="482" t="s">
        <v>38</v>
      </c>
      <c r="H76" s="921" t="s">
        <v>53</v>
      </c>
      <c r="I76" s="482" t="s">
        <v>54</v>
      </c>
      <c r="J76" s="921" t="s">
        <v>1133</v>
      </c>
      <c r="K76" s="1020">
        <v>12680000</v>
      </c>
      <c r="L76" s="921" t="s">
        <v>255</v>
      </c>
      <c r="M76" s="925" t="s">
        <v>44</v>
      </c>
      <c r="N76" s="83"/>
      <c r="O76" s="70"/>
      <c r="P76" s="83"/>
    </row>
    <row r="77" spans="1:16">
      <c r="A77" s="917"/>
      <c r="B77" s="917"/>
      <c r="C77" s="917"/>
      <c r="D77" s="917"/>
      <c r="E77" s="983"/>
      <c r="F77" s="1110"/>
      <c r="G77" s="483" t="s">
        <v>41</v>
      </c>
      <c r="H77" s="917"/>
      <c r="I77" s="483" t="s">
        <v>60</v>
      </c>
      <c r="J77" s="917"/>
      <c r="K77" s="1021"/>
      <c r="L77" s="917"/>
      <c r="M77" s="970"/>
      <c r="N77" s="84"/>
      <c r="O77" s="72"/>
      <c r="P77" s="84"/>
    </row>
    <row r="78" spans="1:16">
      <c r="A78" s="921">
        <v>2</v>
      </c>
      <c r="B78" s="921">
        <v>1</v>
      </c>
      <c r="C78" s="921">
        <v>2</v>
      </c>
      <c r="D78" s="921">
        <v>2</v>
      </c>
      <c r="E78" s="982">
        <v>8</v>
      </c>
      <c r="F78" s="1117" t="s">
        <v>1138</v>
      </c>
      <c r="G78" s="482" t="s">
        <v>38</v>
      </c>
      <c r="H78" s="452" t="s">
        <v>933</v>
      </c>
      <c r="I78" s="482" t="s">
        <v>56</v>
      </c>
      <c r="J78" s="921" t="s">
        <v>1123</v>
      </c>
      <c r="K78" s="1126">
        <v>19000000</v>
      </c>
      <c r="L78" s="921" t="s">
        <v>255</v>
      </c>
      <c r="M78" s="925" t="s">
        <v>44</v>
      </c>
      <c r="N78" s="121"/>
      <c r="O78" s="121"/>
      <c r="P78" s="85"/>
    </row>
    <row r="79" spans="1:16">
      <c r="A79" s="917"/>
      <c r="B79" s="917"/>
      <c r="C79" s="917"/>
      <c r="D79" s="917"/>
      <c r="E79" s="983"/>
      <c r="F79" s="1110"/>
      <c r="G79" s="483" t="s">
        <v>41</v>
      </c>
      <c r="H79" s="453" t="s">
        <v>934</v>
      </c>
      <c r="I79" s="483" t="s">
        <v>38</v>
      </c>
      <c r="J79" s="917"/>
      <c r="K79" s="1127"/>
      <c r="L79" s="917"/>
      <c r="M79" s="970"/>
      <c r="N79" s="84"/>
      <c r="O79" s="84"/>
      <c r="P79" s="84"/>
    </row>
    <row r="80" spans="1:16">
      <c r="A80" s="921">
        <v>2</v>
      </c>
      <c r="B80" s="921">
        <v>1</v>
      </c>
      <c r="C80" s="921">
        <v>2</v>
      </c>
      <c r="D80" s="921">
        <v>2</v>
      </c>
      <c r="E80" s="982">
        <v>12</v>
      </c>
      <c r="F80" s="1117" t="s">
        <v>1139</v>
      </c>
      <c r="G80" s="482" t="s">
        <v>38</v>
      </c>
      <c r="H80" s="921" t="s">
        <v>945</v>
      </c>
      <c r="I80" s="920" t="s">
        <v>59</v>
      </c>
      <c r="J80" s="921" t="s">
        <v>1133</v>
      </c>
      <c r="K80" s="1020">
        <f>54000000/6</f>
        <v>9000000</v>
      </c>
      <c r="L80" s="921" t="s">
        <v>255</v>
      </c>
      <c r="M80" s="925" t="s">
        <v>44</v>
      </c>
      <c r="N80" s="85"/>
      <c r="O80" s="73"/>
      <c r="P80" s="85"/>
    </row>
    <row r="81" spans="1:16">
      <c r="A81" s="917"/>
      <c r="B81" s="917"/>
      <c r="C81" s="917"/>
      <c r="D81" s="917"/>
      <c r="E81" s="983"/>
      <c r="F81" s="1110"/>
      <c r="G81" s="483" t="s">
        <v>41</v>
      </c>
      <c r="H81" s="917"/>
      <c r="I81" s="919"/>
      <c r="J81" s="917"/>
      <c r="K81" s="1021"/>
      <c r="L81" s="917"/>
      <c r="M81" s="970"/>
      <c r="N81" s="84"/>
      <c r="O81" s="72"/>
      <c r="P81" s="84"/>
    </row>
    <row r="82" spans="1:16">
      <c r="A82" s="921">
        <v>2</v>
      </c>
      <c r="B82" s="921">
        <v>1</v>
      </c>
      <c r="C82" s="921">
        <v>2</v>
      </c>
      <c r="D82" s="921">
        <v>2</v>
      </c>
      <c r="E82" s="982">
        <v>13</v>
      </c>
      <c r="F82" s="1111" t="s">
        <v>1140</v>
      </c>
      <c r="G82" s="440" t="s">
        <v>38</v>
      </c>
      <c r="H82" s="921" t="s">
        <v>1141</v>
      </c>
      <c r="I82" s="406" t="s">
        <v>40</v>
      </c>
      <c r="J82" s="921" t="s">
        <v>1142</v>
      </c>
      <c r="K82" s="1020">
        <v>3500000</v>
      </c>
      <c r="L82" s="921" t="s">
        <v>255</v>
      </c>
      <c r="M82" s="925" t="s">
        <v>44</v>
      </c>
      <c r="N82" s="83"/>
      <c r="O82" s="70"/>
      <c r="P82" s="83"/>
    </row>
    <row r="83" spans="1:16" ht="18.75" customHeight="1">
      <c r="A83" s="917"/>
      <c r="B83" s="917"/>
      <c r="C83" s="917"/>
      <c r="D83" s="917"/>
      <c r="E83" s="983"/>
      <c r="F83" s="1110"/>
      <c r="G83" s="440" t="s">
        <v>41</v>
      </c>
      <c r="H83" s="917"/>
      <c r="I83" s="406" t="s">
        <v>1143</v>
      </c>
      <c r="J83" s="917"/>
      <c r="K83" s="1021"/>
      <c r="L83" s="917"/>
      <c r="M83" s="970"/>
      <c r="N83" s="83"/>
      <c r="O83" s="70"/>
      <c r="P83" s="83"/>
    </row>
    <row r="84" spans="1:16">
      <c r="A84" s="921">
        <v>2</v>
      </c>
      <c r="B84" s="921">
        <v>1</v>
      </c>
      <c r="C84" s="921">
        <v>2</v>
      </c>
      <c r="D84" s="921">
        <v>2</v>
      </c>
      <c r="E84" s="982">
        <v>16</v>
      </c>
      <c r="F84" s="1117" t="s">
        <v>1144</v>
      </c>
      <c r="G84" s="482" t="s">
        <v>38</v>
      </c>
      <c r="H84" s="921" t="s">
        <v>641</v>
      </c>
      <c r="I84" s="482" t="s">
        <v>59</v>
      </c>
      <c r="J84" s="921" t="s">
        <v>1133</v>
      </c>
      <c r="K84" s="1020">
        <v>75000000</v>
      </c>
      <c r="L84" s="921" t="s">
        <v>255</v>
      </c>
      <c r="M84" s="920" t="s">
        <v>44</v>
      </c>
      <c r="N84" s="85"/>
      <c r="O84" s="73"/>
      <c r="P84" s="85"/>
    </row>
    <row r="85" spans="1:16" ht="17.25" customHeight="1">
      <c r="A85" s="917"/>
      <c r="B85" s="917"/>
      <c r="C85" s="917"/>
      <c r="D85" s="917"/>
      <c r="E85" s="983"/>
      <c r="F85" s="1110"/>
      <c r="G85" s="483" t="s">
        <v>41</v>
      </c>
      <c r="H85" s="917"/>
      <c r="I85" s="483" t="s">
        <v>937</v>
      </c>
      <c r="J85" s="917"/>
      <c r="K85" s="1021"/>
      <c r="L85" s="917"/>
      <c r="M85" s="919"/>
      <c r="N85" s="84"/>
      <c r="O85" s="72"/>
      <c r="P85" s="84"/>
    </row>
    <row r="86" spans="1:16">
      <c r="A86" s="921">
        <v>2</v>
      </c>
      <c r="B86" s="921">
        <v>1</v>
      </c>
      <c r="C86" s="921">
        <v>2</v>
      </c>
      <c r="D86" s="921">
        <v>2</v>
      </c>
      <c r="E86" s="982">
        <v>18</v>
      </c>
      <c r="F86" s="1117" t="s">
        <v>1145</v>
      </c>
      <c r="G86" s="482" t="s">
        <v>38</v>
      </c>
      <c r="H86" s="921" t="s">
        <v>53</v>
      </c>
      <c r="I86" s="482" t="s">
        <v>54</v>
      </c>
      <c r="J86" s="921" t="s">
        <v>1133</v>
      </c>
      <c r="K86" s="1020">
        <v>6500000</v>
      </c>
      <c r="L86" s="921" t="s">
        <v>255</v>
      </c>
      <c r="M86" s="925" t="s">
        <v>44</v>
      </c>
      <c r="N86" s="85"/>
      <c r="O86" s="73"/>
      <c r="P86" s="85"/>
    </row>
    <row r="87" spans="1:16">
      <c r="A87" s="917"/>
      <c r="B87" s="917"/>
      <c r="C87" s="917"/>
      <c r="D87" s="917"/>
      <c r="E87" s="983"/>
      <c r="F87" s="1110"/>
      <c r="G87" s="483" t="s">
        <v>41</v>
      </c>
      <c r="H87" s="917"/>
      <c r="I87" s="483" t="s">
        <v>55</v>
      </c>
      <c r="J87" s="917"/>
      <c r="K87" s="1021"/>
      <c r="L87" s="917"/>
      <c r="M87" s="970"/>
      <c r="N87" s="84"/>
      <c r="O87" s="72"/>
      <c r="P87" s="84"/>
    </row>
    <row r="88" spans="1:16">
      <c r="A88" s="921">
        <v>2</v>
      </c>
      <c r="B88" s="1128">
        <v>1</v>
      </c>
      <c r="C88" s="1128">
        <v>2</v>
      </c>
      <c r="D88" s="1128">
        <v>2</v>
      </c>
      <c r="E88" s="1129">
        <v>19</v>
      </c>
      <c r="F88" s="1130" t="s">
        <v>1146</v>
      </c>
      <c r="G88" s="482" t="s">
        <v>38</v>
      </c>
      <c r="H88" s="921" t="s">
        <v>65</v>
      </c>
      <c r="I88" s="482" t="s">
        <v>54</v>
      </c>
      <c r="J88" s="921" t="s">
        <v>1133</v>
      </c>
      <c r="K88" s="1020">
        <f>9000000/6</f>
        <v>1500000</v>
      </c>
      <c r="L88" s="921" t="s">
        <v>255</v>
      </c>
      <c r="M88" s="925" t="s">
        <v>44</v>
      </c>
      <c r="N88" s="85"/>
      <c r="O88" s="73"/>
      <c r="P88" s="85"/>
    </row>
    <row r="89" spans="1:16">
      <c r="A89" s="917"/>
      <c r="B89" s="1106"/>
      <c r="C89" s="1106"/>
      <c r="D89" s="1106"/>
      <c r="E89" s="1108"/>
      <c r="F89" s="1131"/>
      <c r="G89" s="483" t="s">
        <v>41</v>
      </c>
      <c r="H89" s="917"/>
      <c r="I89" s="483" t="s">
        <v>55</v>
      </c>
      <c r="J89" s="917"/>
      <c r="K89" s="1021"/>
      <c r="L89" s="917"/>
      <c r="M89" s="970"/>
      <c r="N89" s="84"/>
      <c r="O89" s="72"/>
      <c r="P89" s="84"/>
    </row>
    <row r="90" spans="1:16">
      <c r="A90" s="921">
        <v>2</v>
      </c>
      <c r="B90" s="1128">
        <v>1</v>
      </c>
      <c r="C90" s="1128">
        <v>2</v>
      </c>
      <c r="D90" s="1128">
        <v>2</v>
      </c>
      <c r="E90" s="1129">
        <v>20</v>
      </c>
      <c r="F90" s="1111" t="s">
        <v>1147</v>
      </c>
      <c r="G90" s="482" t="s">
        <v>38</v>
      </c>
      <c r="H90" s="452" t="s">
        <v>67</v>
      </c>
      <c r="I90" s="482" t="s">
        <v>40</v>
      </c>
      <c r="J90" s="921" t="s">
        <v>1133</v>
      </c>
      <c r="K90" s="1020">
        <f>43200000/6</f>
        <v>7200000</v>
      </c>
      <c r="L90" s="921" t="s">
        <v>255</v>
      </c>
      <c r="M90" s="925" t="s">
        <v>44</v>
      </c>
      <c r="N90" s="85"/>
      <c r="O90" s="73"/>
      <c r="P90" s="85"/>
    </row>
    <row r="91" spans="1:16">
      <c r="A91" s="916"/>
      <c r="B91" s="1132"/>
      <c r="C91" s="1132"/>
      <c r="D91" s="1132"/>
      <c r="E91" s="1134"/>
      <c r="F91" s="1111"/>
      <c r="G91" s="440" t="s">
        <v>41</v>
      </c>
      <c r="H91" s="458" t="s">
        <v>68</v>
      </c>
      <c r="I91" s="440" t="s">
        <v>69</v>
      </c>
      <c r="J91" s="916"/>
      <c r="K91" s="1017"/>
      <c r="L91" s="916"/>
      <c r="M91" s="969"/>
      <c r="N91" s="83"/>
      <c r="O91" s="70"/>
      <c r="P91" s="83"/>
    </row>
    <row r="92" spans="1:16" ht="20.25" customHeight="1" thickBot="1">
      <c r="A92" s="922"/>
      <c r="B92" s="1133"/>
      <c r="C92" s="1133"/>
      <c r="D92" s="1133"/>
      <c r="E92" s="1135"/>
      <c r="F92" s="1112"/>
      <c r="G92" s="62"/>
      <c r="H92" s="278" t="s">
        <v>70</v>
      </c>
      <c r="I92" s="62"/>
      <c r="J92" s="922"/>
      <c r="K92" s="1016"/>
      <c r="L92" s="922"/>
      <c r="M92" s="926"/>
      <c r="N92" s="56"/>
      <c r="O92" s="62"/>
      <c r="P92" s="56"/>
    </row>
    <row r="93" spans="1:16">
      <c r="A93" s="458">
        <v>2</v>
      </c>
      <c r="B93" s="458">
        <v>1</v>
      </c>
      <c r="C93" s="458">
        <v>2</v>
      </c>
      <c r="D93" s="458">
        <v>3</v>
      </c>
      <c r="E93" s="83"/>
      <c r="F93" s="378" t="s">
        <v>1148</v>
      </c>
      <c r="G93" s="466"/>
      <c r="H93" s="393"/>
      <c r="I93" s="933" t="s">
        <v>463</v>
      </c>
      <c r="J93" s="393"/>
      <c r="K93" s="412"/>
      <c r="L93" s="933" t="s">
        <v>255</v>
      </c>
      <c r="M93" s="933" t="s">
        <v>44</v>
      </c>
      <c r="N93" s="83"/>
      <c r="O93" s="70"/>
      <c r="P93" s="83"/>
    </row>
    <row r="94" spans="1:16">
      <c r="A94" s="458"/>
      <c r="B94" s="458"/>
      <c r="C94" s="458"/>
      <c r="D94" s="458"/>
      <c r="E94" s="458"/>
      <c r="F94" s="427" t="s">
        <v>1149</v>
      </c>
      <c r="G94" s="478" t="s">
        <v>38</v>
      </c>
      <c r="H94" s="84" t="s">
        <v>1150</v>
      </c>
      <c r="I94" s="916"/>
      <c r="J94" s="453" t="s">
        <v>1142</v>
      </c>
      <c r="K94" s="326">
        <f>26700000-8900000</f>
        <v>17800000</v>
      </c>
      <c r="L94" s="916"/>
      <c r="M94" s="916"/>
      <c r="N94" s="84"/>
      <c r="O94" s="84"/>
      <c r="P94" s="84"/>
    </row>
    <row r="95" spans="1:16" ht="15.75" thickBot="1">
      <c r="A95" s="278"/>
      <c r="B95" s="56"/>
      <c r="C95" s="56"/>
      <c r="D95" s="56"/>
      <c r="E95" s="56"/>
      <c r="F95" s="486" t="s">
        <v>950</v>
      </c>
      <c r="G95" s="487" t="s">
        <v>41</v>
      </c>
      <c r="H95" s="125" t="s">
        <v>643</v>
      </c>
      <c r="I95" s="922"/>
      <c r="J95" s="126" t="s">
        <v>1142</v>
      </c>
      <c r="K95" s="488">
        <v>8000000</v>
      </c>
      <c r="L95" s="922"/>
      <c r="M95" s="922"/>
      <c r="N95" s="125"/>
      <c r="O95" s="125"/>
      <c r="P95" s="125"/>
    </row>
    <row r="96" spans="1:16" ht="12" customHeight="1">
      <c r="A96" s="57"/>
      <c r="B96" s="55"/>
      <c r="C96" s="55"/>
      <c r="D96" s="55"/>
      <c r="E96" s="55"/>
      <c r="F96" s="494" t="s">
        <v>952</v>
      </c>
      <c r="G96" s="461"/>
      <c r="H96" s="128" t="s">
        <v>953</v>
      </c>
      <c r="I96" s="933" t="s">
        <v>463</v>
      </c>
      <c r="J96" s="129" t="s">
        <v>1142</v>
      </c>
      <c r="K96" s="495">
        <v>30000000</v>
      </c>
      <c r="L96" s="933" t="s">
        <v>255</v>
      </c>
      <c r="M96" s="933" t="s">
        <v>44</v>
      </c>
      <c r="N96" s="128"/>
      <c r="O96" s="128"/>
      <c r="P96" s="128"/>
    </row>
    <row r="97" spans="1:16">
      <c r="A97" s="458"/>
      <c r="B97" s="83"/>
      <c r="C97" s="83"/>
      <c r="D97" s="83"/>
      <c r="E97" s="83"/>
      <c r="F97" s="327" t="s">
        <v>954</v>
      </c>
      <c r="G97" s="465"/>
      <c r="H97" s="111" t="s">
        <v>955</v>
      </c>
      <c r="I97" s="916"/>
      <c r="J97" s="112" t="s">
        <v>1142</v>
      </c>
      <c r="K97" s="328">
        <v>4000000</v>
      </c>
      <c r="L97" s="916"/>
      <c r="M97" s="916"/>
      <c r="N97" s="111"/>
      <c r="O97" s="111"/>
      <c r="P97" s="111"/>
    </row>
    <row r="98" spans="1:16">
      <c r="A98" s="458"/>
      <c r="B98" s="280"/>
      <c r="C98" s="280"/>
      <c r="D98" s="280"/>
      <c r="E98" s="280"/>
      <c r="F98" s="327" t="s">
        <v>956</v>
      </c>
      <c r="G98" s="465"/>
      <c r="H98" s="111" t="s">
        <v>63</v>
      </c>
      <c r="I98" s="916"/>
      <c r="J98" s="112" t="s">
        <v>1142</v>
      </c>
      <c r="K98" s="328">
        <v>15000000</v>
      </c>
      <c r="L98" s="916"/>
      <c r="M98" s="916"/>
      <c r="N98" s="111"/>
      <c r="O98" s="111"/>
      <c r="P98" s="111"/>
    </row>
    <row r="99" spans="1:16">
      <c r="A99" s="458"/>
      <c r="B99" s="83"/>
      <c r="C99" s="83"/>
      <c r="D99" s="83"/>
      <c r="E99" s="83"/>
      <c r="F99" s="327" t="s">
        <v>961</v>
      </c>
      <c r="G99" s="466"/>
      <c r="H99" s="111" t="s">
        <v>644</v>
      </c>
      <c r="I99" s="916"/>
      <c r="J99" s="112" t="s">
        <v>1142</v>
      </c>
      <c r="K99" s="328">
        <v>30000000</v>
      </c>
      <c r="L99" s="916"/>
      <c r="M99" s="916"/>
      <c r="N99" s="111"/>
      <c r="O99" s="111"/>
      <c r="P99" s="111"/>
    </row>
    <row r="100" spans="1:16">
      <c r="A100" s="458"/>
      <c r="B100" s="83"/>
      <c r="C100" s="83"/>
      <c r="D100" s="83"/>
      <c r="E100" s="83"/>
      <c r="F100" s="327" t="s">
        <v>963</v>
      </c>
      <c r="G100" s="466"/>
      <c r="H100" s="111" t="s">
        <v>646</v>
      </c>
      <c r="I100" s="916"/>
      <c r="J100" s="112" t="s">
        <v>1142</v>
      </c>
      <c r="K100" s="328">
        <v>70000000</v>
      </c>
      <c r="L100" s="916"/>
      <c r="M100" s="916"/>
      <c r="N100" s="111"/>
      <c r="O100" s="111"/>
      <c r="P100" s="111"/>
    </row>
    <row r="101" spans="1:16">
      <c r="A101" s="458"/>
      <c r="B101" s="83"/>
      <c r="C101" s="83"/>
      <c r="D101" s="83"/>
      <c r="E101" s="83"/>
      <c r="F101" s="327" t="s">
        <v>964</v>
      </c>
      <c r="G101" s="465"/>
      <c r="H101" s="111" t="s">
        <v>623</v>
      </c>
      <c r="I101" s="916"/>
      <c r="J101" s="112" t="s">
        <v>1142</v>
      </c>
      <c r="K101" s="283">
        <v>30000000</v>
      </c>
      <c r="L101" s="916"/>
      <c r="M101" s="916"/>
      <c r="N101" s="111"/>
      <c r="O101" s="111"/>
      <c r="P101" s="111"/>
    </row>
    <row r="102" spans="1:16">
      <c r="A102" s="458"/>
      <c r="B102" s="83"/>
      <c r="C102" s="83"/>
      <c r="D102" s="83"/>
      <c r="E102" s="83"/>
      <c r="F102" s="327" t="s">
        <v>965</v>
      </c>
      <c r="G102" s="465"/>
      <c r="H102" s="111" t="s">
        <v>966</v>
      </c>
      <c r="I102" s="916"/>
      <c r="J102" s="112" t="s">
        <v>1142</v>
      </c>
      <c r="K102" s="283">
        <v>5000000</v>
      </c>
      <c r="L102" s="916"/>
      <c r="M102" s="916"/>
      <c r="N102" s="111"/>
      <c r="O102" s="111"/>
      <c r="P102" s="111"/>
    </row>
    <row r="103" spans="1:16">
      <c r="A103" s="458"/>
      <c r="B103" s="83"/>
      <c r="C103" s="83"/>
      <c r="D103" s="83"/>
      <c r="E103" s="83"/>
      <c r="F103" s="329" t="s">
        <v>967</v>
      </c>
      <c r="G103" s="477"/>
      <c r="H103" s="111" t="s">
        <v>621</v>
      </c>
      <c r="I103" s="916"/>
      <c r="J103" s="112" t="s">
        <v>1142</v>
      </c>
      <c r="K103" s="283">
        <v>25000000</v>
      </c>
      <c r="L103" s="916"/>
      <c r="M103" s="916"/>
      <c r="N103" s="111"/>
      <c r="O103" s="111"/>
      <c r="P103" s="111"/>
    </row>
    <row r="104" spans="1:16">
      <c r="A104" s="458"/>
      <c r="B104" s="83"/>
      <c r="C104" s="83"/>
      <c r="D104" s="83"/>
      <c r="E104" s="83"/>
      <c r="F104" s="329" t="s">
        <v>968</v>
      </c>
      <c r="G104" s="477"/>
      <c r="H104" s="111" t="s">
        <v>622</v>
      </c>
      <c r="I104" s="916"/>
      <c r="J104" s="112" t="s">
        <v>1142</v>
      </c>
      <c r="K104" s="283">
        <v>30000000</v>
      </c>
      <c r="L104" s="916"/>
      <c r="M104" s="916"/>
      <c r="N104" s="111"/>
      <c r="O104" s="111"/>
      <c r="P104" s="111"/>
    </row>
    <row r="105" spans="1:16">
      <c r="A105" s="458"/>
      <c r="B105" s="83"/>
      <c r="C105" s="83"/>
      <c r="D105" s="83"/>
      <c r="E105" s="83"/>
      <c r="F105" s="330" t="s">
        <v>969</v>
      </c>
      <c r="G105" s="477"/>
      <c r="H105" s="111" t="s">
        <v>624</v>
      </c>
      <c r="I105" s="916"/>
      <c r="J105" s="112" t="s">
        <v>1142</v>
      </c>
      <c r="K105" s="283">
        <v>17000000</v>
      </c>
      <c r="L105" s="916"/>
      <c r="M105" s="916"/>
      <c r="N105" s="111"/>
      <c r="O105" s="111"/>
      <c r="P105" s="111"/>
    </row>
    <row r="106" spans="1:16">
      <c r="A106" s="280"/>
      <c r="B106" s="280"/>
      <c r="C106" s="280"/>
      <c r="D106" s="280"/>
      <c r="E106" s="280"/>
      <c r="F106" s="327" t="s">
        <v>971</v>
      </c>
      <c r="G106" s="465"/>
      <c r="H106" s="111" t="s">
        <v>647</v>
      </c>
      <c r="I106" s="916"/>
      <c r="J106" s="112" t="s">
        <v>1142</v>
      </c>
      <c r="K106" s="283">
        <v>5000000</v>
      </c>
      <c r="L106" s="916"/>
      <c r="M106" s="916"/>
      <c r="N106" s="111"/>
      <c r="O106" s="111"/>
      <c r="P106" s="111"/>
    </row>
    <row r="107" spans="1:16">
      <c r="A107" s="280"/>
      <c r="B107" s="280"/>
      <c r="C107" s="280"/>
      <c r="D107" s="280"/>
      <c r="E107" s="280"/>
      <c r="F107" s="427" t="s">
        <v>972</v>
      </c>
      <c r="G107" s="465"/>
      <c r="H107" s="84" t="s">
        <v>75</v>
      </c>
      <c r="I107" s="916"/>
      <c r="J107" s="453" t="s">
        <v>1142</v>
      </c>
      <c r="K107" s="281">
        <v>4000000</v>
      </c>
      <c r="L107" s="916"/>
      <c r="M107" s="916"/>
      <c r="N107" s="84"/>
      <c r="O107" s="84"/>
      <c r="P107" s="84"/>
    </row>
    <row r="108" spans="1:16">
      <c r="A108" s="458"/>
      <c r="B108" s="280"/>
      <c r="C108" s="280"/>
      <c r="D108" s="280"/>
      <c r="E108" s="280"/>
      <c r="F108" s="327" t="s">
        <v>973</v>
      </c>
      <c r="G108" s="477"/>
      <c r="H108" s="111" t="s">
        <v>71</v>
      </c>
      <c r="I108" s="916"/>
      <c r="J108" s="112" t="s">
        <v>1142</v>
      </c>
      <c r="K108" s="283">
        <v>9000000</v>
      </c>
      <c r="L108" s="916"/>
      <c r="M108" s="916"/>
      <c r="N108" s="111"/>
      <c r="O108" s="111"/>
      <c r="P108" s="111"/>
    </row>
    <row r="109" spans="1:16">
      <c r="A109" s="458"/>
      <c r="B109" s="83"/>
      <c r="C109" s="83"/>
      <c r="D109" s="83"/>
      <c r="E109" s="83"/>
      <c r="F109" s="427" t="s">
        <v>974</v>
      </c>
      <c r="G109" s="477"/>
      <c r="H109" s="84" t="s">
        <v>63</v>
      </c>
      <c r="I109" s="916"/>
      <c r="J109" s="453" t="s">
        <v>1142</v>
      </c>
      <c r="K109" s="281">
        <v>4000000</v>
      </c>
      <c r="L109" s="916"/>
      <c r="M109" s="916"/>
      <c r="N109" s="84"/>
      <c r="O109" s="84"/>
      <c r="P109" s="84"/>
    </row>
    <row r="110" spans="1:16">
      <c r="A110" s="458"/>
      <c r="B110" s="83"/>
      <c r="C110" s="83"/>
      <c r="D110" s="83"/>
      <c r="E110" s="83"/>
      <c r="F110" s="327" t="s">
        <v>975</v>
      </c>
      <c r="G110" s="477"/>
      <c r="H110" s="111" t="s">
        <v>63</v>
      </c>
      <c r="I110" s="916"/>
      <c r="J110" s="112" t="s">
        <v>1142</v>
      </c>
      <c r="K110" s="283">
        <v>7000000</v>
      </c>
      <c r="L110" s="916"/>
      <c r="M110" s="916"/>
      <c r="N110" s="111"/>
      <c r="O110" s="111"/>
      <c r="P110" s="111"/>
    </row>
    <row r="111" spans="1:16">
      <c r="A111" s="458"/>
      <c r="B111" s="83"/>
      <c r="C111" s="83"/>
      <c r="D111" s="83"/>
      <c r="E111" s="83"/>
      <c r="F111" s="327" t="s">
        <v>976</v>
      </c>
      <c r="G111" s="477"/>
      <c r="H111" s="111" t="s">
        <v>1151</v>
      </c>
      <c r="I111" s="916"/>
      <c r="J111" s="112" t="s">
        <v>1142</v>
      </c>
      <c r="K111" s="283">
        <f>5000000-3000000</f>
        <v>2000000</v>
      </c>
      <c r="L111" s="916"/>
      <c r="M111" s="916"/>
      <c r="N111" s="111"/>
      <c r="O111" s="111"/>
      <c r="P111" s="111"/>
    </row>
    <row r="112" spans="1:16">
      <c r="A112" s="458"/>
      <c r="B112" s="336"/>
      <c r="C112" s="336"/>
      <c r="D112" s="336"/>
      <c r="E112" s="83"/>
      <c r="F112" s="427" t="s">
        <v>980</v>
      </c>
      <c r="G112" s="477"/>
      <c r="H112" s="84" t="s">
        <v>626</v>
      </c>
      <c r="I112" s="916"/>
      <c r="J112" s="453" t="s">
        <v>1142</v>
      </c>
      <c r="K112" s="281">
        <v>4000000</v>
      </c>
      <c r="L112" s="916"/>
      <c r="M112" s="916"/>
      <c r="N112" s="84"/>
      <c r="O112" s="84"/>
      <c r="P112" s="84"/>
    </row>
    <row r="113" spans="1:16">
      <c r="A113" s="458"/>
      <c r="B113" s="336"/>
      <c r="C113" s="336"/>
      <c r="D113" s="336"/>
      <c r="E113" s="83"/>
      <c r="F113" s="327" t="s">
        <v>981</v>
      </c>
      <c r="G113" s="466"/>
      <c r="H113" s="111" t="s">
        <v>71</v>
      </c>
      <c r="I113" s="916"/>
      <c r="J113" s="112" t="s">
        <v>1142</v>
      </c>
      <c r="K113" s="283">
        <v>5000000</v>
      </c>
      <c r="L113" s="916"/>
      <c r="M113" s="916"/>
      <c r="N113" s="111"/>
      <c r="O113" s="111"/>
      <c r="P113" s="111"/>
    </row>
    <row r="114" spans="1:16">
      <c r="A114" s="458"/>
      <c r="B114" s="336"/>
      <c r="C114" s="336"/>
      <c r="D114" s="336"/>
      <c r="E114" s="83"/>
      <c r="F114" s="327" t="s">
        <v>982</v>
      </c>
      <c r="G114" s="466"/>
      <c r="H114" s="200" t="s">
        <v>63</v>
      </c>
      <c r="I114" s="916"/>
      <c r="J114" s="112" t="s">
        <v>1142</v>
      </c>
      <c r="K114" s="283">
        <v>40000000</v>
      </c>
      <c r="L114" s="916"/>
      <c r="M114" s="916"/>
      <c r="N114" s="111"/>
      <c r="O114" s="111"/>
      <c r="P114" s="111"/>
    </row>
    <row r="115" spans="1:16">
      <c r="A115" s="458"/>
      <c r="B115" s="336"/>
      <c r="C115" s="336"/>
      <c r="D115" s="336"/>
      <c r="E115" s="83"/>
      <c r="F115" s="327" t="s">
        <v>983</v>
      </c>
      <c r="G115" s="478"/>
      <c r="H115" s="200" t="s">
        <v>63</v>
      </c>
      <c r="I115" s="916"/>
      <c r="J115" s="112" t="s">
        <v>1142</v>
      </c>
      <c r="K115" s="283">
        <v>10000000</v>
      </c>
      <c r="L115" s="916"/>
      <c r="M115" s="916"/>
      <c r="N115" s="111"/>
      <c r="O115" s="111"/>
      <c r="P115" s="111"/>
    </row>
    <row r="116" spans="1:16">
      <c r="A116" s="458"/>
      <c r="B116" s="336"/>
      <c r="C116" s="336"/>
      <c r="D116" s="336"/>
      <c r="E116" s="83"/>
      <c r="F116" s="329" t="s">
        <v>985</v>
      </c>
      <c r="G116" s="478" t="s">
        <v>38</v>
      </c>
      <c r="H116" s="111" t="s">
        <v>71</v>
      </c>
      <c r="I116" s="916"/>
      <c r="J116" s="112" t="s">
        <v>1142</v>
      </c>
      <c r="K116" s="283">
        <v>7000000</v>
      </c>
      <c r="L116" s="916"/>
      <c r="M116" s="916"/>
      <c r="N116" s="111"/>
      <c r="O116" s="111"/>
      <c r="P116" s="111"/>
    </row>
    <row r="117" spans="1:16">
      <c r="A117" s="458"/>
      <c r="B117" s="336"/>
      <c r="C117" s="336"/>
      <c r="D117" s="336"/>
      <c r="E117" s="83"/>
      <c r="F117" s="327" t="s">
        <v>986</v>
      </c>
      <c r="G117" s="478" t="s">
        <v>41</v>
      </c>
      <c r="H117" s="111" t="s">
        <v>71</v>
      </c>
      <c r="I117" s="916"/>
      <c r="J117" s="112" t="s">
        <v>1142</v>
      </c>
      <c r="K117" s="283">
        <v>30000000</v>
      </c>
      <c r="L117" s="916"/>
      <c r="M117" s="916"/>
      <c r="N117" s="111"/>
      <c r="O117" s="111"/>
      <c r="P117" s="111"/>
    </row>
    <row r="118" spans="1:16">
      <c r="A118" s="458"/>
      <c r="B118" s="336"/>
      <c r="C118" s="336"/>
      <c r="D118" s="336"/>
      <c r="E118" s="83"/>
      <c r="F118" s="327" t="s">
        <v>987</v>
      </c>
      <c r="G118" s="477"/>
      <c r="H118" s="111" t="s">
        <v>71</v>
      </c>
      <c r="I118" s="916"/>
      <c r="J118" s="112" t="s">
        <v>1142</v>
      </c>
      <c r="K118" s="283">
        <v>2000000</v>
      </c>
      <c r="L118" s="916"/>
      <c r="M118" s="916"/>
      <c r="N118" s="111"/>
      <c r="O118" s="111"/>
      <c r="P118" s="111"/>
    </row>
    <row r="119" spans="1:16">
      <c r="A119" s="458"/>
      <c r="B119" s="336"/>
      <c r="C119" s="336"/>
      <c r="D119" s="336"/>
      <c r="E119" s="83"/>
      <c r="F119" s="327" t="s">
        <v>988</v>
      </c>
      <c r="G119" s="477"/>
      <c r="H119" s="111" t="s">
        <v>63</v>
      </c>
      <c r="I119" s="916"/>
      <c r="J119" s="112" t="s">
        <v>1142</v>
      </c>
      <c r="K119" s="283">
        <v>4000000</v>
      </c>
      <c r="L119" s="916"/>
      <c r="M119" s="916"/>
      <c r="N119" s="111"/>
      <c r="O119" s="111"/>
      <c r="P119" s="111"/>
    </row>
    <row r="120" spans="1:16">
      <c r="A120" s="458"/>
      <c r="B120" s="336"/>
      <c r="C120" s="336"/>
      <c r="D120" s="336"/>
      <c r="E120" s="83"/>
      <c r="F120" s="327" t="s">
        <v>989</v>
      </c>
      <c r="G120" s="477"/>
      <c r="H120" s="111" t="s">
        <v>990</v>
      </c>
      <c r="I120" s="916"/>
      <c r="J120" s="112" t="s">
        <v>1142</v>
      </c>
      <c r="K120" s="283">
        <v>7000000</v>
      </c>
      <c r="L120" s="916"/>
      <c r="M120" s="916"/>
      <c r="N120" s="111"/>
      <c r="O120" s="111"/>
      <c r="P120" s="111"/>
    </row>
    <row r="121" spans="1:16">
      <c r="A121" s="458"/>
      <c r="B121" s="336"/>
      <c r="C121" s="336"/>
      <c r="D121" s="336"/>
      <c r="E121" s="83"/>
      <c r="F121" s="427" t="s">
        <v>991</v>
      </c>
      <c r="G121" s="477"/>
      <c r="H121" s="84" t="s">
        <v>63</v>
      </c>
      <c r="I121" s="916"/>
      <c r="J121" s="453" t="s">
        <v>1142</v>
      </c>
      <c r="K121" s="281">
        <v>20000000</v>
      </c>
      <c r="L121" s="916"/>
      <c r="M121" s="916"/>
      <c r="N121" s="111"/>
      <c r="O121" s="111"/>
      <c r="P121" s="111"/>
    </row>
    <row r="122" spans="1:16">
      <c r="A122" s="458"/>
      <c r="B122" s="336"/>
      <c r="C122" s="336"/>
      <c r="D122" s="336"/>
      <c r="E122" s="83"/>
      <c r="F122" s="327" t="s">
        <v>1094</v>
      </c>
      <c r="G122" s="477"/>
      <c r="H122" s="111" t="s">
        <v>63</v>
      </c>
      <c r="I122" s="916"/>
      <c r="J122" s="112" t="s">
        <v>1142</v>
      </c>
      <c r="K122" s="283">
        <v>3000000</v>
      </c>
      <c r="L122" s="916"/>
      <c r="M122" s="916"/>
      <c r="N122" s="84"/>
      <c r="O122" s="72"/>
      <c r="P122" s="84"/>
    </row>
    <row r="123" spans="1:16" ht="12.75" customHeight="1">
      <c r="A123" s="458"/>
      <c r="B123" s="336"/>
      <c r="C123" s="336"/>
      <c r="D123" s="336"/>
      <c r="E123" s="83"/>
      <c r="F123" s="327" t="s">
        <v>1095</v>
      </c>
      <c r="G123" s="477"/>
      <c r="H123" s="111" t="s">
        <v>1096</v>
      </c>
      <c r="I123" s="916"/>
      <c r="J123" s="112" t="s">
        <v>1142</v>
      </c>
      <c r="K123" s="283">
        <v>300000</v>
      </c>
      <c r="L123" s="916"/>
      <c r="M123" s="916"/>
      <c r="N123" s="84"/>
      <c r="O123" s="72"/>
      <c r="P123" s="84"/>
    </row>
    <row r="124" spans="1:16">
      <c r="A124" s="458"/>
      <c r="B124" s="336"/>
      <c r="C124" s="336"/>
      <c r="D124" s="336"/>
      <c r="E124" s="83"/>
      <c r="F124" s="426" t="s">
        <v>1097</v>
      </c>
      <c r="G124" s="477"/>
      <c r="H124" s="85" t="s">
        <v>1098</v>
      </c>
      <c r="I124" s="916"/>
      <c r="J124" s="452" t="s">
        <v>1142</v>
      </c>
      <c r="K124" s="331">
        <v>600000</v>
      </c>
      <c r="L124" s="916"/>
      <c r="M124" s="916"/>
      <c r="N124" s="85"/>
      <c r="O124" s="73"/>
      <c r="P124" s="85"/>
    </row>
    <row r="125" spans="1:16">
      <c r="A125" s="458"/>
      <c r="B125" s="336"/>
      <c r="C125" s="336"/>
      <c r="D125" s="336"/>
      <c r="E125" s="83"/>
      <c r="F125" s="327" t="s">
        <v>957</v>
      </c>
      <c r="G125" s="477"/>
      <c r="H125" s="85" t="s">
        <v>63</v>
      </c>
      <c r="I125" s="916"/>
      <c r="J125" s="112" t="s">
        <v>1152</v>
      </c>
      <c r="K125" s="283">
        <v>4000000</v>
      </c>
      <c r="L125" s="916"/>
      <c r="M125" s="916"/>
      <c r="N125" s="111"/>
      <c r="O125" s="332"/>
      <c r="P125" s="111"/>
    </row>
    <row r="126" spans="1:16" s="65" customFormat="1">
      <c r="A126" s="458"/>
      <c r="B126" s="336"/>
      <c r="C126" s="336"/>
      <c r="D126" s="336"/>
      <c r="E126" s="83"/>
      <c r="F126" s="405" t="s">
        <v>1239</v>
      </c>
      <c r="G126" s="477"/>
      <c r="H126" s="200" t="s">
        <v>63</v>
      </c>
      <c r="I126" s="916"/>
      <c r="J126" s="198" t="s">
        <v>1152</v>
      </c>
      <c r="K126" s="241">
        <v>40000000</v>
      </c>
      <c r="L126" s="916"/>
      <c r="M126" s="916"/>
      <c r="N126" s="198"/>
      <c r="O126" s="448"/>
      <c r="P126" s="198"/>
    </row>
    <row r="127" spans="1:16" s="65" customFormat="1">
      <c r="A127" s="458"/>
      <c r="B127" s="336"/>
      <c r="C127" s="336"/>
      <c r="D127" s="336"/>
      <c r="E127" s="83"/>
      <c r="F127" s="405" t="s">
        <v>1238</v>
      </c>
      <c r="G127" s="477"/>
      <c r="H127" s="200" t="s">
        <v>1255</v>
      </c>
      <c r="I127" s="916"/>
      <c r="J127" s="198" t="s">
        <v>1152</v>
      </c>
      <c r="K127" s="242">
        <v>18000000</v>
      </c>
      <c r="L127" s="916"/>
      <c r="M127" s="916"/>
      <c r="N127" s="198"/>
      <c r="O127" s="448"/>
      <c r="P127" s="198"/>
    </row>
    <row r="128" spans="1:16" s="65" customFormat="1">
      <c r="A128" s="458"/>
      <c r="B128" s="336"/>
      <c r="C128" s="336"/>
      <c r="D128" s="336"/>
      <c r="E128" s="83"/>
      <c r="F128" s="405" t="s">
        <v>1240</v>
      </c>
      <c r="G128" s="479"/>
      <c r="H128" s="200" t="s">
        <v>1098</v>
      </c>
      <c r="I128" s="916"/>
      <c r="J128" s="198" t="s">
        <v>1152</v>
      </c>
      <c r="K128" s="242">
        <v>1500000</v>
      </c>
      <c r="L128" s="916"/>
      <c r="M128" s="916"/>
      <c r="N128" s="198"/>
      <c r="O128" s="448"/>
      <c r="P128" s="198"/>
    </row>
    <row r="129" spans="1:16" s="65" customFormat="1">
      <c r="A129" s="458"/>
      <c r="B129" s="336"/>
      <c r="C129" s="336"/>
      <c r="D129" s="336"/>
      <c r="E129" s="83"/>
      <c r="F129" s="405" t="s">
        <v>1241</v>
      </c>
      <c r="G129" s="479"/>
      <c r="H129" s="492" t="s">
        <v>1251</v>
      </c>
      <c r="I129" s="916"/>
      <c r="J129" s="198" t="s">
        <v>1152</v>
      </c>
      <c r="K129" s="242">
        <v>1800000</v>
      </c>
      <c r="L129" s="916"/>
      <c r="M129" s="916"/>
      <c r="N129" s="198"/>
      <c r="O129" s="448"/>
      <c r="P129" s="198"/>
    </row>
    <row r="130" spans="1:16" s="65" customFormat="1">
      <c r="A130" s="458"/>
      <c r="B130" s="336"/>
      <c r="C130" s="336"/>
      <c r="D130" s="336"/>
      <c r="E130" s="83"/>
      <c r="F130" s="405" t="s">
        <v>1242</v>
      </c>
      <c r="G130" s="479"/>
      <c r="H130" s="492" t="s">
        <v>533</v>
      </c>
      <c r="I130" s="916"/>
      <c r="J130" s="198" t="s">
        <v>1152</v>
      </c>
      <c r="K130" s="242">
        <v>250000</v>
      </c>
      <c r="L130" s="916"/>
      <c r="M130" s="916"/>
      <c r="N130" s="198"/>
      <c r="O130" s="448"/>
      <c r="P130" s="198"/>
    </row>
    <row r="131" spans="1:16" s="65" customFormat="1">
      <c r="A131" s="458"/>
      <c r="B131" s="336"/>
      <c r="C131" s="336"/>
      <c r="D131" s="336"/>
      <c r="E131" s="83"/>
      <c r="F131" s="405" t="s">
        <v>1243</v>
      </c>
      <c r="G131" s="479"/>
      <c r="H131" s="492" t="s">
        <v>533</v>
      </c>
      <c r="I131" s="916"/>
      <c r="J131" s="198" t="s">
        <v>1152</v>
      </c>
      <c r="K131" s="242">
        <v>250000</v>
      </c>
      <c r="L131" s="916"/>
      <c r="M131" s="916"/>
      <c r="N131" s="198"/>
      <c r="O131" s="448"/>
      <c r="P131" s="198"/>
    </row>
    <row r="132" spans="1:16" s="65" customFormat="1">
      <c r="A132" s="458"/>
      <c r="B132" s="336"/>
      <c r="C132" s="336"/>
      <c r="D132" s="336"/>
      <c r="E132" s="83"/>
      <c r="F132" s="405" t="s">
        <v>1245</v>
      </c>
      <c r="G132" s="479"/>
      <c r="H132" s="492" t="s">
        <v>1250</v>
      </c>
      <c r="I132" s="916"/>
      <c r="J132" s="198" t="s">
        <v>1152</v>
      </c>
      <c r="K132" s="242">
        <v>2000000</v>
      </c>
      <c r="L132" s="916"/>
      <c r="M132" s="916"/>
      <c r="N132" s="198"/>
      <c r="O132" s="448"/>
      <c r="P132" s="198"/>
    </row>
    <row r="133" spans="1:16" s="65" customFormat="1">
      <c r="A133" s="458"/>
      <c r="B133" s="336"/>
      <c r="C133" s="336"/>
      <c r="D133" s="336"/>
      <c r="E133" s="83"/>
      <c r="F133" s="405" t="s">
        <v>1246</v>
      </c>
      <c r="G133" s="479"/>
      <c r="H133" s="492" t="s">
        <v>1250</v>
      </c>
      <c r="I133" s="916"/>
      <c r="J133" s="198" t="s">
        <v>1152</v>
      </c>
      <c r="K133" s="242">
        <v>2000000</v>
      </c>
      <c r="L133" s="916"/>
      <c r="M133" s="916"/>
      <c r="N133" s="198"/>
      <c r="O133" s="448"/>
      <c r="P133" s="198"/>
    </row>
    <row r="134" spans="1:16" s="65" customFormat="1">
      <c r="A134" s="458"/>
      <c r="B134" s="336"/>
      <c r="C134" s="336"/>
      <c r="D134" s="336"/>
      <c r="E134" s="83"/>
      <c r="F134" s="405" t="s">
        <v>1249</v>
      </c>
      <c r="G134" s="479"/>
      <c r="H134" s="492" t="s">
        <v>1098</v>
      </c>
      <c r="I134" s="916"/>
      <c r="J134" s="198" t="s">
        <v>1152</v>
      </c>
      <c r="K134" s="242">
        <v>150000000</v>
      </c>
      <c r="L134" s="916"/>
      <c r="M134" s="916"/>
      <c r="N134" s="198"/>
      <c r="O134" s="448"/>
      <c r="P134" s="198"/>
    </row>
    <row r="135" spans="1:16" s="65" customFormat="1">
      <c r="A135" s="458"/>
      <c r="B135" s="336"/>
      <c r="C135" s="336"/>
      <c r="D135" s="336"/>
      <c r="E135" s="83"/>
      <c r="F135" s="405" t="s">
        <v>1244</v>
      </c>
      <c r="G135" s="479"/>
      <c r="H135" s="492" t="s">
        <v>1098</v>
      </c>
      <c r="I135" s="916"/>
      <c r="J135" s="198" t="s">
        <v>1152</v>
      </c>
      <c r="K135" s="491">
        <v>30000000</v>
      </c>
      <c r="L135" s="916"/>
      <c r="M135" s="916"/>
      <c r="N135" s="198"/>
      <c r="O135" s="199"/>
      <c r="P135" s="198"/>
    </row>
    <row r="136" spans="1:16" s="65" customFormat="1">
      <c r="A136" s="453"/>
      <c r="B136" s="360"/>
      <c r="C136" s="360"/>
      <c r="D136" s="360"/>
      <c r="E136" s="84"/>
      <c r="F136" s="333" t="s">
        <v>1256</v>
      </c>
      <c r="G136" s="480"/>
      <c r="H136" s="493" t="s">
        <v>1257</v>
      </c>
      <c r="I136" s="917"/>
      <c r="J136" s="198" t="s">
        <v>1152</v>
      </c>
      <c r="K136" s="490">
        <v>7000000</v>
      </c>
      <c r="L136" s="917"/>
      <c r="M136" s="917"/>
      <c r="N136" s="420"/>
      <c r="O136" s="422"/>
      <c r="P136" s="420"/>
    </row>
    <row r="137" spans="1:16">
      <c r="A137" s="921">
        <v>2</v>
      </c>
      <c r="B137" s="921">
        <v>1</v>
      </c>
      <c r="C137" s="921">
        <v>3</v>
      </c>
      <c r="D137" s="121"/>
      <c r="E137" s="85"/>
      <c r="F137" s="991" t="s">
        <v>992</v>
      </c>
      <c r="G137" s="466" t="s">
        <v>38</v>
      </c>
      <c r="H137" s="916" t="s">
        <v>76</v>
      </c>
      <c r="I137" s="969" t="s">
        <v>77</v>
      </c>
      <c r="J137" s="916" t="s">
        <v>1133</v>
      </c>
      <c r="K137" s="1017">
        <f>30000000/6</f>
        <v>5000000</v>
      </c>
      <c r="L137" s="916" t="s">
        <v>308</v>
      </c>
      <c r="M137" s="916" t="s">
        <v>44</v>
      </c>
      <c r="N137" s="83"/>
      <c r="O137" s="70"/>
      <c r="P137" s="83"/>
    </row>
    <row r="138" spans="1:16" ht="7.5" customHeight="1">
      <c r="A138" s="917"/>
      <c r="B138" s="917"/>
      <c r="C138" s="917"/>
      <c r="D138" s="360"/>
      <c r="E138" s="84"/>
      <c r="F138" s="992"/>
      <c r="G138" s="476" t="s">
        <v>41</v>
      </c>
      <c r="H138" s="917"/>
      <c r="I138" s="970"/>
      <c r="J138" s="917"/>
      <c r="K138" s="1021"/>
      <c r="L138" s="917"/>
      <c r="M138" s="917"/>
      <c r="N138" s="84"/>
      <c r="O138" s="72"/>
      <c r="P138" s="84"/>
    </row>
    <row r="139" spans="1:16">
      <c r="A139" s="921">
        <v>2</v>
      </c>
      <c r="B139" s="921">
        <v>1</v>
      </c>
      <c r="C139" s="921">
        <v>4</v>
      </c>
      <c r="D139" s="121"/>
      <c r="E139" s="85"/>
      <c r="F139" s="994" t="s">
        <v>1153</v>
      </c>
      <c r="G139" s="475" t="s">
        <v>38</v>
      </c>
      <c r="H139" s="921" t="s">
        <v>83</v>
      </c>
      <c r="I139" s="482" t="s">
        <v>84</v>
      </c>
      <c r="J139" s="921" t="s">
        <v>1133</v>
      </c>
      <c r="K139" s="1020">
        <v>2940000</v>
      </c>
      <c r="L139" s="921" t="s">
        <v>308</v>
      </c>
      <c r="M139" s="925" t="s">
        <v>44</v>
      </c>
      <c r="N139" s="85"/>
      <c r="O139" s="73"/>
      <c r="P139" s="85"/>
    </row>
    <row r="140" spans="1:16" ht="12.75" customHeight="1">
      <c r="A140" s="917"/>
      <c r="B140" s="917"/>
      <c r="C140" s="917"/>
      <c r="D140" s="360"/>
      <c r="E140" s="84"/>
      <c r="F140" s="992"/>
      <c r="G140" s="476" t="s">
        <v>41</v>
      </c>
      <c r="H140" s="917"/>
      <c r="I140" s="483" t="s">
        <v>55</v>
      </c>
      <c r="J140" s="917"/>
      <c r="K140" s="1021"/>
      <c r="L140" s="917"/>
      <c r="M140" s="970"/>
      <c r="N140" s="84"/>
      <c r="O140" s="72"/>
      <c r="P140" s="84"/>
    </row>
    <row r="141" spans="1:16">
      <c r="A141" s="921">
        <v>2</v>
      </c>
      <c r="B141" s="921">
        <v>1</v>
      </c>
      <c r="C141" s="921">
        <v>5</v>
      </c>
      <c r="D141" s="121"/>
      <c r="E141" s="85"/>
      <c r="F141" s="986" t="s">
        <v>1154</v>
      </c>
      <c r="G141" s="475" t="s">
        <v>38</v>
      </c>
      <c r="H141" s="921" t="s">
        <v>1155</v>
      </c>
      <c r="I141" s="920" t="s">
        <v>64</v>
      </c>
      <c r="J141" s="921" t="s">
        <v>1133</v>
      </c>
      <c r="K141" s="1020">
        <v>6000000</v>
      </c>
      <c r="L141" s="921" t="s">
        <v>255</v>
      </c>
      <c r="M141" s="925" t="s">
        <v>44</v>
      </c>
      <c r="N141" s="85"/>
      <c r="O141" s="73"/>
      <c r="P141" s="85"/>
    </row>
    <row r="142" spans="1:16" ht="11.25" customHeight="1">
      <c r="A142" s="917"/>
      <c r="B142" s="917"/>
      <c r="C142" s="917"/>
      <c r="D142" s="360"/>
      <c r="E142" s="84"/>
      <c r="F142" s="980"/>
      <c r="G142" s="476" t="s">
        <v>41</v>
      </c>
      <c r="H142" s="917"/>
      <c r="I142" s="919"/>
      <c r="J142" s="917"/>
      <c r="K142" s="1021"/>
      <c r="L142" s="917"/>
      <c r="M142" s="970"/>
      <c r="N142" s="84"/>
      <c r="O142" s="72"/>
      <c r="P142" s="84"/>
    </row>
    <row r="143" spans="1:16">
      <c r="A143" s="921">
        <v>2</v>
      </c>
      <c r="B143" s="921">
        <v>1</v>
      </c>
      <c r="C143" s="921">
        <v>6</v>
      </c>
      <c r="D143" s="121"/>
      <c r="E143" s="85"/>
      <c r="F143" s="991" t="s">
        <v>1156</v>
      </c>
      <c r="G143" s="475" t="s">
        <v>38</v>
      </c>
      <c r="H143" s="921" t="s">
        <v>86</v>
      </c>
      <c r="I143" s="396" t="s">
        <v>464</v>
      </c>
      <c r="J143" s="1136" t="s">
        <v>1313</v>
      </c>
      <c r="K143" s="910">
        <f>7500000/6</f>
        <v>1250000</v>
      </c>
      <c r="L143" s="921" t="s">
        <v>308</v>
      </c>
      <c r="M143" s="392" t="s">
        <v>44</v>
      </c>
      <c r="N143" s="452"/>
      <c r="O143" s="482"/>
      <c r="P143" s="452"/>
    </row>
    <row r="144" spans="1:16" ht="7.5" customHeight="1">
      <c r="A144" s="917"/>
      <c r="B144" s="917"/>
      <c r="C144" s="917"/>
      <c r="D144" s="360"/>
      <c r="E144" s="84"/>
      <c r="F144" s="992"/>
      <c r="G144" s="476" t="s">
        <v>41</v>
      </c>
      <c r="H144" s="917"/>
      <c r="I144" s="385"/>
      <c r="J144" s="1137"/>
      <c r="K144" s="911"/>
      <c r="L144" s="917"/>
      <c r="M144" s="393"/>
      <c r="N144" s="453"/>
      <c r="O144" s="483"/>
      <c r="P144" s="453"/>
    </row>
    <row r="145" spans="1:16">
      <c r="A145" s="921">
        <v>2</v>
      </c>
      <c r="B145" s="921">
        <v>1</v>
      </c>
      <c r="C145" s="921">
        <v>7</v>
      </c>
      <c r="D145" s="121"/>
      <c r="E145" s="85"/>
      <c r="F145" s="986" t="s">
        <v>1157</v>
      </c>
      <c r="G145" s="475" t="s">
        <v>38</v>
      </c>
      <c r="H145" s="921" t="s">
        <v>86</v>
      </c>
      <c r="I145" s="920" t="s">
        <v>561</v>
      </c>
      <c r="J145" s="921" t="s">
        <v>1133</v>
      </c>
      <c r="K145" s="1020">
        <f>23820000/6</f>
        <v>3970000</v>
      </c>
      <c r="L145" s="921" t="s">
        <v>308</v>
      </c>
      <c r="M145" s="925" t="s">
        <v>44</v>
      </c>
      <c r="N145" s="83"/>
      <c r="O145" s="70"/>
      <c r="P145" s="83"/>
    </row>
    <row r="146" spans="1:16" ht="15.75" thickBot="1">
      <c r="A146" s="922"/>
      <c r="B146" s="922"/>
      <c r="C146" s="922"/>
      <c r="D146" s="337"/>
      <c r="E146" s="56"/>
      <c r="F146" s="1084"/>
      <c r="G146" s="496" t="s">
        <v>41</v>
      </c>
      <c r="H146" s="922"/>
      <c r="I146" s="988"/>
      <c r="J146" s="922"/>
      <c r="K146" s="1016"/>
      <c r="L146" s="922"/>
      <c r="M146" s="926"/>
      <c r="N146" s="56"/>
      <c r="O146" s="62"/>
      <c r="P146" s="56"/>
    </row>
    <row r="147" spans="1:16">
      <c r="A147" s="933">
        <v>2</v>
      </c>
      <c r="B147" s="933">
        <v>1</v>
      </c>
      <c r="C147" s="933">
        <v>8</v>
      </c>
      <c r="D147" s="497"/>
      <c r="E147" s="55"/>
      <c r="F147" s="998" t="s">
        <v>1158</v>
      </c>
      <c r="G147" s="459" t="s">
        <v>38</v>
      </c>
      <c r="H147" s="933" t="s">
        <v>1159</v>
      </c>
      <c r="I147" s="413" t="s">
        <v>40</v>
      </c>
      <c r="J147" s="933" t="s">
        <v>1133</v>
      </c>
      <c r="K147" s="1015">
        <v>7360000</v>
      </c>
      <c r="L147" s="933" t="s">
        <v>308</v>
      </c>
      <c r="M147" s="1047" t="s">
        <v>44</v>
      </c>
      <c r="N147" s="55"/>
      <c r="O147" s="60"/>
      <c r="P147" s="55"/>
    </row>
    <row r="148" spans="1:16">
      <c r="A148" s="917"/>
      <c r="B148" s="917"/>
      <c r="C148" s="917"/>
      <c r="D148" s="360"/>
      <c r="E148" s="84"/>
      <c r="F148" s="992"/>
      <c r="G148" s="476" t="s">
        <v>41</v>
      </c>
      <c r="H148" s="917"/>
      <c r="I148" s="483" t="s">
        <v>1160</v>
      </c>
      <c r="J148" s="917"/>
      <c r="K148" s="1021"/>
      <c r="L148" s="917"/>
      <c r="M148" s="970"/>
      <c r="N148" s="84"/>
      <c r="O148" s="72"/>
      <c r="P148" s="84"/>
    </row>
    <row r="149" spans="1:16">
      <c r="A149" s="921">
        <v>2</v>
      </c>
      <c r="B149" s="921">
        <v>1</v>
      </c>
      <c r="C149" s="921">
        <v>10</v>
      </c>
      <c r="D149" s="121"/>
      <c r="E149" s="85"/>
      <c r="F149" s="276" t="s">
        <v>1161</v>
      </c>
      <c r="G149" s="475" t="s">
        <v>38</v>
      </c>
      <c r="H149" s="921" t="s">
        <v>57</v>
      </c>
      <c r="I149" s="925" t="s">
        <v>85</v>
      </c>
      <c r="J149" s="921" t="s">
        <v>1133</v>
      </c>
      <c r="K149" s="910">
        <v>3000000</v>
      </c>
      <c r="L149" s="921" t="s">
        <v>308</v>
      </c>
      <c r="M149" s="921" t="s">
        <v>44</v>
      </c>
      <c r="N149" s="85"/>
      <c r="O149" s="73"/>
      <c r="P149" s="85"/>
    </row>
    <row r="150" spans="1:16">
      <c r="A150" s="917"/>
      <c r="B150" s="917"/>
      <c r="C150" s="917"/>
      <c r="D150" s="360"/>
      <c r="E150" s="84"/>
      <c r="F150" s="325" t="s">
        <v>1162</v>
      </c>
      <c r="G150" s="476" t="s">
        <v>41</v>
      </c>
      <c r="H150" s="917"/>
      <c r="I150" s="970"/>
      <c r="J150" s="917"/>
      <c r="K150" s="911"/>
      <c r="L150" s="917"/>
      <c r="M150" s="917"/>
      <c r="N150" s="84"/>
      <c r="O150" s="72"/>
      <c r="P150" s="84"/>
    </row>
    <row r="151" spans="1:16">
      <c r="A151" s="921">
        <v>2</v>
      </c>
      <c r="B151" s="921">
        <v>1</v>
      </c>
      <c r="C151" s="921">
        <v>12</v>
      </c>
      <c r="D151" s="121"/>
      <c r="E151" s="85"/>
      <c r="F151" s="994" t="s">
        <v>1163</v>
      </c>
      <c r="G151" s="466" t="s">
        <v>518</v>
      </c>
      <c r="H151" s="921" t="s">
        <v>57</v>
      </c>
      <c r="I151" s="925" t="s">
        <v>244</v>
      </c>
      <c r="J151" s="391" t="s">
        <v>1123</v>
      </c>
      <c r="K151" s="910">
        <v>3600000</v>
      </c>
      <c r="L151" s="921" t="s">
        <v>308</v>
      </c>
      <c r="M151" s="384"/>
      <c r="N151" s="83"/>
      <c r="O151" s="70"/>
      <c r="P151" s="83"/>
    </row>
    <row r="152" spans="1:16">
      <c r="A152" s="917"/>
      <c r="B152" s="917"/>
      <c r="C152" s="917"/>
      <c r="D152" s="360"/>
      <c r="E152" s="84"/>
      <c r="F152" s="992"/>
      <c r="G152" s="476" t="s">
        <v>41</v>
      </c>
      <c r="H152" s="917"/>
      <c r="I152" s="970"/>
      <c r="J152" s="393"/>
      <c r="K152" s="911"/>
      <c r="L152" s="917"/>
      <c r="M152" s="385"/>
      <c r="N152" s="84"/>
      <c r="O152" s="72"/>
      <c r="P152" s="84"/>
    </row>
    <row r="153" spans="1:16">
      <c r="A153" s="921">
        <v>2</v>
      </c>
      <c r="B153" s="921">
        <v>1</v>
      </c>
      <c r="C153" s="921">
        <v>13</v>
      </c>
      <c r="D153" s="121"/>
      <c r="E153" s="85"/>
      <c r="F153" s="994" t="s">
        <v>1164</v>
      </c>
      <c r="G153" s="475" t="s">
        <v>518</v>
      </c>
      <c r="H153" s="921" t="s">
        <v>630</v>
      </c>
      <c r="I153" s="925" t="s">
        <v>1286</v>
      </c>
      <c r="J153" s="921" t="s">
        <v>1152</v>
      </c>
      <c r="K153" s="910">
        <v>2700000</v>
      </c>
      <c r="L153" s="921" t="s">
        <v>308</v>
      </c>
      <c r="M153" s="396"/>
      <c r="N153" s="85"/>
      <c r="O153" s="73"/>
      <c r="P153" s="85"/>
    </row>
    <row r="154" spans="1:16">
      <c r="A154" s="917"/>
      <c r="B154" s="917"/>
      <c r="C154" s="917"/>
      <c r="D154" s="360"/>
      <c r="E154" s="84"/>
      <c r="F154" s="992"/>
      <c r="G154" s="476" t="s">
        <v>41</v>
      </c>
      <c r="H154" s="917"/>
      <c r="I154" s="970"/>
      <c r="J154" s="917"/>
      <c r="K154" s="911"/>
      <c r="L154" s="917"/>
      <c r="M154" s="385"/>
      <c r="N154" s="84"/>
      <c r="O154" s="72"/>
      <c r="P154" s="84"/>
    </row>
    <row r="155" spans="1:16">
      <c r="A155" s="921">
        <v>2</v>
      </c>
      <c r="B155" s="921">
        <v>1</v>
      </c>
      <c r="C155" s="921">
        <v>15</v>
      </c>
      <c r="D155" s="121"/>
      <c r="E155" s="85"/>
      <c r="F155" s="994" t="s">
        <v>1165</v>
      </c>
      <c r="G155" s="466" t="s">
        <v>38</v>
      </c>
      <c r="H155" s="921" t="s">
        <v>57</v>
      </c>
      <c r="I155" s="925" t="s">
        <v>1287</v>
      </c>
      <c r="J155" s="921" t="s">
        <v>1152</v>
      </c>
      <c r="K155" s="910">
        <v>5000000</v>
      </c>
      <c r="L155" s="921" t="s">
        <v>308</v>
      </c>
      <c r="M155" s="925" t="s">
        <v>44</v>
      </c>
      <c r="N155" s="83"/>
      <c r="O155" s="70"/>
      <c r="P155" s="83"/>
    </row>
    <row r="156" spans="1:16">
      <c r="A156" s="917"/>
      <c r="B156" s="917"/>
      <c r="C156" s="917"/>
      <c r="D156" s="360"/>
      <c r="E156" s="84"/>
      <c r="F156" s="992"/>
      <c r="G156" s="466" t="s">
        <v>41</v>
      </c>
      <c r="H156" s="917"/>
      <c r="I156" s="970"/>
      <c r="J156" s="917"/>
      <c r="K156" s="911"/>
      <c r="L156" s="917"/>
      <c r="M156" s="970"/>
      <c r="N156" s="83"/>
      <c r="O156" s="70"/>
      <c r="P156" s="83"/>
    </row>
    <row r="157" spans="1:16">
      <c r="A157" s="921">
        <v>2</v>
      </c>
      <c r="B157" s="921">
        <v>1</v>
      </c>
      <c r="C157" s="921">
        <v>15</v>
      </c>
      <c r="D157" s="921">
        <v>1</v>
      </c>
      <c r="E157" s="85"/>
      <c r="F157" s="994" t="s">
        <v>1166</v>
      </c>
      <c r="G157" s="475" t="s">
        <v>38</v>
      </c>
      <c r="H157" s="921" t="s">
        <v>87</v>
      </c>
      <c r="I157" s="482" t="s">
        <v>81</v>
      </c>
      <c r="J157" s="921" t="s">
        <v>1133</v>
      </c>
      <c r="K157" s="1020">
        <f>6300000/6</f>
        <v>1050000</v>
      </c>
      <c r="L157" s="921" t="s">
        <v>308</v>
      </c>
      <c r="M157" s="925" t="s">
        <v>44</v>
      </c>
      <c r="N157" s="85"/>
      <c r="O157" s="73"/>
      <c r="P157" s="85"/>
    </row>
    <row r="158" spans="1:16">
      <c r="A158" s="917"/>
      <c r="B158" s="917"/>
      <c r="C158" s="917"/>
      <c r="D158" s="917"/>
      <c r="E158" s="84"/>
      <c r="F158" s="992"/>
      <c r="G158" s="476" t="s">
        <v>41</v>
      </c>
      <c r="H158" s="917"/>
      <c r="I158" s="483" t="s">
        <v>82</v>
      </c>
      <c r="J158" s="917"/>
      <c r="K158" s="1021"/>
      <c r="L158" s="917"/>
      <c r="M158" s="970"/>
      <c r="N158" s="83"/>
      <c r="O158" s="70"/>
      <c r="P158" s="83"/>
    </row>
    <row r="159" spans="1:16">
      <c r="A159" s="921">
        <v>2</v>
      </c>
      <c r="B159" s="921">
        <v>1</v>
      </c>
      <c r="C159" s="921">
        <v>15</v>
      </c>
      <c r="D159" s="921">
        <v>2</v>
      </c>
      <c r="E159" s="85"/>
      <c r="F159" s="994" t="s">
        <v>994</v>
      </c>
      <c r="G159" s="475" t="s">
        <v>38</v>
      </c>
      <c r="H159" s="921" t="s">
        <v>80</v>
      </c>
      <c r="I159" s="394" t="s">
        <v>81</v>
      </c>
      <c r="J159" s="921" t="s">
        <v>1133</v>
      </c>
      <c r="K159" s="1020">
        <v>4020000</v>
      </c>
      <c r="L159" s="921" t="s">
        <v>308</v>
      </c>
      <c r="M159" s="925" t="s">
        <v>44</v>
      </c>
      <c r="N159" s="85"/>
      <c r="O159" s="73"/>
      <c r="P159" s="85"/>
    </row>
    <row r="160" spans="1:16">
      <c r="A160" s="917"/>
      <c r="B160" s="917"/>
      <c r="C160" s="917"/>
      <c r="D160" s="917"/>
      <c r="E160" s="84"/>
      <c r="F160" s="992"/>
      <c r="G160" s="476" t="s">
        <v>41</v>
      </c>
      <c r="H160" s="917"/>
      <c r="I160" s="395" t="s">
        <v>82</v>
      </c>
      <c r="J160" s="917"/>
      <c r="K160" s="1021"/>
      <c r="L160" s="917"/>
      <c r="M160" s="970"/>
      <c r="N160" s="84"/>
      <c r="O160" s="72"/>
      <c r="P160" s="84"/>
    </row>
    <row r="161" spans="1:16">
      <c r="A161" s="916">
        <v>2</v>
      </c>
      <c r="B161" s="916">
        <v>1</v>
      </c>
      <c r="C161" s="916">
        <v>17</v>
      </c>
      <c r="D161" s="336"/>
      <c r="E161" s="83"/>
      <c r="F161" s="994" t="s">
        <v>1167</v>
      </c>
      <c r="G161" s="466" t="s">
        <v>38</v>
      </c>
      <c r="H161" s="391"/>
      <c r="I161" s="482" t="s">
        <v>54</v>
      </c>
      <c r="J161" s="391"/>
      <c r="K161" s="446"/>
      <c r="L161" s="391"/>
      <c r="M161" s="384"/>
      <c r="N161" s="83"/>
      <c r="O161" s="70"/>
      <c r="P161" s="83"/>
    </row>
    <row r="162" spans="1:16">
      <c r="A162" s="917"/>
      <c r="B162" s="917"/>
      <c r="C162" s="917"/>
      <c r="D162" s="360"/>
      <c r="E162" s="84"/>
      <c r="F162" s="992"/>
      <c r="G162" s="466" t="s">
        <v>41</v>
      </c>
      <c r="H162" s="391"/>
      <c r="I162" s="483" t="s">
        <v>55</v>
      </c>
      <c r="J162" s="391"/>
      <c r="K162" s="446"/>
      <c r="L162" s="391"/>
      <c r="M162" s="384"/>
      <c r="N162" s="83"/>
      <c r="O162" s="70"/>
      <c r="P162" s="83"/>
    </row>
    <row r="163" spans="1:16">
      <c r="A163" s="921">
        <v>2</v>
      </c>
      <c r="B163" s="921">
        <v>1</v>
      </c>
      <c r="C163" s="921">
        <v>17</v>
      </c>
      <c r="D163" s="921">
        <v>1</v>
      </c>
      <c r="E163" s="85"/>
      <c r="F163" s="986" t="s">
        <v>1168</v>
      </c>
      <c r="G163" s="475" t="s">
        <v>38</v>
      </c>
      <c r="H163" s="921" t="s">
        <v>78</v>
      </c>
      <c r="I163" s="920" t="s">
        <v>79</v>
      </c>
      <c r="J163" s="921" t="s">
        <v>1133</v>
      </c>
      <c r="K163" s="1020">
        <f>9900000/6</f>
        <v>1650000</v>
      </c>
      <c r="L163" s="921" t="s">
        <v>308</v>
      </c>
      <c r="M163" s="925" t="s">
        <v>44</v>
      </c>
      <c r="N163" s="85"/>
      <c r="O163" s="73"/>
      <c r="P163" s="85"/>
    </row>
    <row r="164" spans="1:16">
      <c r="A164" s="917"/>
      <c r="B164" s="917"/>
      <c r="C164" s="917"/>
      <c r="D164" s="917"/>
      <c r="E164" s="84"/>
      <c r="F164" s="980"/>
      <c r="G164" s="476" t="s">
        <v>41</v>
      </c>
      <c r="H164" s="917"/>
      <c r="I164" s="919"/>
      <c r="J164" s="917"/>
      <c r="K164" s="1021"/>
      <c r="L164" s="917"/>
      <c r="M164" s="970"/>
      <c r="N164" s="84"/>
      <c r="O164" s="72"/>
      <c r="P164" s="84"/>
    </row>
    <row r="165" spans="1:16">
      <c r="A165" s="921">
        <v>2</v>
      </c>
      <c r="B165" s="921">
        <v>1</v>
      </c>
      <c r="C165" s="921">
        <v>17</v>
      </c>
      <c r="D165" s="921">
        <v>2</v>
      </c>
      <c r="E165" s="85"/>
      <c r="F165" s="991" t="s">
        <v>1169</v>
      </c>
      <c r="G165" s="466" t="s">
        <v>38</v>
      </c>
      <c r="H165" s="916" t="s">
        <v>86</v>
      </c>
      <c r="I165" s="918" t="s">
        <v>464</v>
      </c>
      <c r="J165" s="916" t="s">
        <v>1133</v>
      </c>
      <c r="K165" s="1138">
        <f>4200000/6</f>
        <v>700000</v>
      </c>
      <c r="L165" s="916" t="s">
        <v>308</v>
      </c>
      <c r="M165" s="916" t="s">
        <v>44</v>
      </c>
      <c r="N165" s="83"/>
      <c r="O165" s="70"/>
      <c r="P165" s="83"/>
    </row>
    <row r="166" spans="1:16">
      <c r="A166" s="917"/>
      <c r="B166" s="917"/>
      <c r="C166" s="917"/>
      <c r="D166" s="917"/>
      <c r="E166" s="84"/>
      <c r="F166" s="991"/>
      <c r="G166" s="466" t="s">
        <v>41</v>
      </c>
      <c r="H166" s="916"/>
      <c r="I166" s="918"/>
      <c r="J166" s="916"/>
      <c r="K166" s="1138"/>
      <c r="L166" s="916"/>
      <c r="M166" s="916"/>
      <c r="N166" s="83"/>
      <c r="O166" s="70"/>
      <c r="P166" s="83"/>
    </row>
    <row r="167" spans="1:16">
      <c r="A167" s="916">
        <v>2</v>
      </c>
      <c r="B167" s="916">
        <v>1</v>
      </c>
      <c r="C167" s="916">
        <v>17</v>
      </c>
      <c r="D167" s="916">
        <v>3</v>
      </c>
      <c r="E167" s="83"/>
      <c r="F167" s="994" t="s">
        <v>1000</v>
      </c>
      <c r="G167" s="475" t="s">
        <v>38</v>
      </c>
      <c r="H167" s="921" t="s">
        <v>88</v>
      </c>
      <c r="I167" s="482" t="s">
        <v>54</v>
      </c>
      <c r="J167" s="921" t="s">
        <v>1133</v>
      </c>
      <c r="K167" s="1020">
        <f>10800000/6</f>
        <v>1800000</v>
      </c>
      <c r="L167" s="921" t="s">
        <v>308</v>
      </c>
      <c r="M167" s="925" t="s">
        <v>44</v>
      </c>
      <c r="N167" s="85"/>
      <c r="O167" s="73"/>
      <c r="P167" s="85"/>
    </row>
    <row r="168" spans="1:16">
      <c r="A168" s="917"/>
      <c r="B168" s="917"/>
      <c r="C168" s="917"/>
      <c r="D168" s="917"/>
      <c r="E168" s="84"/>
      <c r="F168" s="992"/>
      <c r="G168" s="476" t="s">
        <v>41</v>
      </c>
      <c r="H168" s="917"/>
      <c r="I168" s="483" t="s">
        <v>55</v>
      </c>
      <c r="J168" s="917"/>
      <c r="K168" s="1021"/>
      <c r="L168" s="917"/>
      <c r="M168" s="970"/>
      <c r="N168" s="84"/>
      <c r="O168" s="72"/>
      <c r="P168" s="84"/>
    </row>
    <row r="169" spans="1:16">
      <c r="A169" s="916">
        <v>2</v>
      </c>
      <c r="B169" s="916">
        <v>1</v>
      </c>
      <c r="C169" s="916">
        <v>22</v>
      </c>
      <c r="D169" s="916"/>
      <c r="E169" s="1139"/>
      <c r="F169" s="991" t="s">
        <v>1170</v>
      </c>
      <c r="G169" s="466" t="s">
        <v>38</v>
      </c>
      <c r="H169" s="391"/>
      <c r="I169" s="440"/>
      <c r="J169" s="391"/>
      <c r="K169" s="446"/>
      <c r="L169" s="391"/>
      <c r="M169" s="384"/>
      <c r="N169" s="83"/>
      <c r="O169" s="70"/>
      <c r="P169" s="83"/>
    </row>
    <row r="170" spans="1:16">
      <c r="A170" s="917"/>
      <c r="B170" s="917"/>
      <c r="C170" s="917"/>
      <c r="D170" s="917"/>
      <c r="E170" s="1119"/>
      <c r="F170" s="992"/>
      <c r="G170" s="476" t="s">
        <v>41</v>
      </c>
      <c r="H170" s="393"/>
      <c r="I170" s="483"/>
      <c r="J170" s="393"/>
      <c r="K170" s="412"/>
      <c r="L170" s="393"/>
      <c r="M170" s="385"/>
      <c r="N170" s="84"/>
      <c r="O170" s="72"/>
      <c r="P170" s="84"/>
    </row>
    <row r="171" spans="1:16">
      <c r="A171" s="921">
        <v>2</v>
      </c>
      <c r="B171" s="921">
        <v>1</v>
      </c>
      <c r="C171" s="921">
        <v>22</v>
      </c>
      <c r="D171" s="921">
        <v>1</v>
      </c>
      <c r="E171" s="85"/>
      <c r="F171" s="1117" t="s">
        <v>906</v>
      </c>
      <c r="G171" s="466"/>
      <c r="H171" s="391"/>
      <c r="I171" s="440"/>
      <c r="J171" s="391"/>
      <c r="K171" s="446"/>
      <c r="L171" s="391"/>
      <c r="M171" s="384"/>
      <c r="N171" s="83"/>
      <c r="O171" s="70"/>
      <c r="P171" s="83"/>
    </row>
    <row r="172" spans="1:16" s="65" customFormat="1">
      <c r="A172" s="917"/>
      <c r="B172" s="917"/>
      <c r="C172" s="917"/>
      <c r="D172" s="917"/>
      <c r="E172" s="84"/>
      <c r="F172" s="1110"/>
      <c r="G172" s="466"/>
      <c r="H172" s="391"/>
      <c r="I172" s="440"/>
      <c r="J172" s="391"/>
      <c r="K172" s="446"/>
      <c r="L172" s="391"/>
      <c r="M172" s="384"/>
      <c r="N172" s="83"/>
      <c r="O172" s="70"/>
      <c r="P172" s="83"/>
    </row>
    <row r="173" spans="1:16">
      <c r="A173" s="921">
        <v>2</v>
      </c>
      <c r="B173" s="921">
        <v>1</v>
      </c>
      <c r="C173" s="921">
        <v>22</v>
      </c>
      <c r="D173" s="921">
        <v>1</v>
      </c>
      <c r="E173" s="921">
        <v>12</v>
      </c>
      <c r="F173" s="986" t="s">
        <v>1171</v>
      </c>
      <c r="G173" s="339" t="s">
        <v>38</v>
      </c>
      <c r="H173" s="923" t="s">
        <v>92</v>
      </c>
      <c r="I173" s="912" t="s">
        <v>50</v>
      </c>
      <c r="J173" s="921" t="s">
        <v>1133</v>
      </c>
      <c r="K173" s="941">
        <f>27000000/3</f>
        <v>9000000</v>
      </c>
      <c r="L173" s="923" t="s">
        <v>308</v>
      </c>
      <c r="M173" s="1013" t="s">
        <v>44</v>
      </c>
      <c r="N173" s="88"/>
      <c r="O173" s="76"/>
      <c r="P173" s="88"/>
    </row>
    <row r="174" spans="1:16">
      <c r="A174" s="917"/>
      <c r="B174" s="917"/>
      <c r="C174" s="917"/>
      <c r="D174" s="917"/>
      <c r="E174" s="917"/>
      <c r="F174" s="980"/>
      <c r="G174" s="312" t="s">
        <v>41</v>
      </c>
      <c r="H174" s="924"/>
      <c r="I174" s="915"/>
      <c r="J174" s="917"/>
      <c r="K174" s="942"/>
      <c r="L174" s="924"/>
      <c r="M174" s="1014"/>
      <c r="N174" s="87"/>
      <c r="O174" s="82"/>
      <c r="P174" s="87"/>
    </row>
    <row r="175" spans="1:16">
      <c r="A175" s="921">
        <v>2</v>
      </c>
      <c r="B175" s="921">
        <v>1</v>
      </c>
      <c r="C175" s="921">
        <v>22</v>
      </c>
      <c r="D175" s="921">
        <v>1</v>
      </c>
      <c r="E175" s="921">
        <v>13</v>
      </c>
      <c r="F175" s="991" t="s">
        <v>1172</v>
      </c>
      <c r="G175" s="475" t="s">
        <v>38</v>
      </c>
      <c r="H175" s="921" t="s">
        <v>57</v>
      </c>
      <c r="I175" s="920" t="s">
        <v>91</v>
      </c>
      <c r="J175" s="921" t="s">
        <v>1133</v>
      </c>
      <c r="K175" s="1020">
        <f>60000000/6</f>
        <v>10000000</v>
      </c>
      <c r="L175" s="921" t="s">
        <v>308</v>
      </c>
      <c r="M175" s="925" t="s">
        <v>44</v>
      </c>
      <c r="N175" s="85"/>
      <c r="O175" s="73"/>
      <c r="P175" s="85"/>
    </row>
    <row r="176" spans="1:16">
      <c r="A176" s="917"/>
      <c r="B176" s="917"/>
      <c r="C176" s="917"/>
      <c r="D176" s="917"/>
      <c r="E176" s="917"/>
      <c r="F176" s="992"/>
      <c r="G176" s="476" t="s">
        <v>41</v>
      </c>
      <c r="H176" s="917"/>
      <c r="I176" s="919"/>
      <c r="J176" s="917"/>
      <c r="K176" s="1021"/>
      <c r="L176" s="917"/>
      <c r="M176" s="970"/>
      <c r="N176" s="84"/>
      <c r="O176" s="72"/>
      <c r="P176" s="84"/>
    </row>
    <row r="177" spans="1:16">
      <c r="A177" s="452"/>
      <c r="B177" s="121"/>
      <c r="C177" s="121"/>
      <c r="D177" s="121"/>
      <c r="E177" s="85"/>
      <c r="F177" s="994" t="s">
        <v>1173</v>
      </c>
      <c r="G177" s="339" t="s">
        <v>38</v>
      </c>
      <c r="H177" s="923" t="s">
        <v>630</v>
      </c>
      <c r="I177" s="397" t="s">
        <v>629</v>
      </c>
      <c r="J177" s="923" t="s">
        <v>1133</v>
      </c>
      <c r="K177" s="941">
        <v>3000000</v>
      </c>
      <c r="L177" s="923" t="s">
        <v>308</v>
      </c>
      <c r="M177" s="1013" t="s">
        <v>44</v>
      </c>
      <c r="N177" s="88"/>
      <c r="O177" s="76"/>
      <c r="P177" s="88"/>
    </row>
    <row r="178" spans="1:16">
      <c r="A178" s="84"/>
      <c r="B178" s="334"/>
      <c r="C178" s="334"/>
      <c r="D178" s="334"/>
      <c r="E178" s="335"/>
      <c r="F178" s="992"/>
      <c r="G178" s="312" t="s">
        <v>41</v>
      </c>
      <c r="H178" s="924"/>
      <c r="I178" s="398" t="s">
        <v>519</v>
      </c>
      <c r="J178" s="924"/>
      <c r="K178" s="942"/>
      <c r="L178" s="924"/>
      <c r="M178" s="1014"/>
      <c r="N178" s="87"/>
      <c r="O178" s="82"/>
      <c r="P178" s="87"/>
    </row>
    <row r="179" spans="1:16">
      <c r="A179" s="83"/>
      <c r="B179" s="336"/>
      <c r="C179" s="336"/>
      <c r="D179" s="336"/>
      <c r="E179" s="83"/>
      <c r="F179" s="994" t="s">
        <v>1008</v>
      </c>
      <c r="G179" s="311" t="s">
        <v>38</v>
      </c>
      <c r="H179" s="921" t="s">
        <v>190</v>
      </c>
      <c r="I179" s="912" t="s">
        <v>487</v>
      </c>
      <c r="J179" s="921" t="s">
        <v>1133</v>
      </c>
      <c r="K179" s="1140">
        <f>20000000/6</f>
        <v>3333333.3333333335</v>
      </c>
      <c r="L179" s="923" t="s">
        <v>308</v>
      </c>
      <c r="M179" s="925" t="s">
        <v>44</v>
      </c>
      <c r="N179" s="86"/>
      <c r="O179" s="74"/>
      <c r="P179" s="86"/>
    </row>
    <row r="180" spans="1:16" ht="15.75" thickBot="1">
      <c r="A180" s="56"/>
      <c r="B180" s="337"/>
      <c r="C180" s="337"/>
      <c r="D180" s="337"/>
      <c r="E180" s="56"/>
      <c r="F180" s="995"/>
      <c r="G180" s="361" t="s">
        <v>41</v>
      </c>
      <c r="H180" s="922"/>
      <c r="I180" s="981"/>
      <c r="J180" s="922"/>
      <c r="K180" s="1141"/>
      <c r="L180" s="1000"/>
      <c r="M180" s="926"/>
      <c r="N180" s="91"/>
      <c r="O180" s="110"/>
      <c r="P180" s="91"/>
    </row>
    <row r="181" spans="1:16" s="65" customFormat="1" ht="15.75">
      <c r="A181" s="166"/>
      <c r="B181" s="167"/>
      <c r="C181" s="167"/>
      <c r="D181" s="167"/>
      <c r="E181" s="168"/>
      <c r="F181" s="1058" t="s">
        <v>8</v>
      </c>
      <c r="G181" s="1048" t="s">
        <v>11</v>
      </c>
      <c r="H181" s="1048" t="s">
        <v>12</v>
      </c>
      <c r="I181" s="1048" t="s">
        <v>13</v>
      </c>
      <c r="J181" s="169"/>
      <c r="K181" s="1063" t="s">
        <v>14</v>
      </c>
      <c r="L181" s="1058"/>
      <c r="M181" s="1063" t="s">
        <v>9</v>
      </c>
      <c r="N181" s="1057"/>
      <c r="O181" s="1057"/>
      <c r="P181" s="1058"/>
    </row>
    <row r="182" spans="1:16" s="65" customFormat="1" ht="24" customHeight="1" thickBot="1">
      <c r="A182" s="1192" t="s">
        <v>462</v>
      </c>
      <c r="B182" s="1193"/>
      <c r="C182" s="1193"/>
      <c r="D182" s="1193"/>
      <c r="E182" s="1194"/>
      <c r="F182" s="1060"/>
      <c r="G182" s="1049"/>
      <c r="H182" s="1049"/>
      <c r="I182" s="1049"/>
      <c r="J182" s="170" t="s">
        <v>1118</v>
      </c>
      <c r="K182" s="1065"/>
      <c r="L182" s="1062"/>
      <c r="M182" s="1065"/>
      <c r="N182" s="1061"/>
      <c r="O182" s="1061"/>
      <c r="P182" s="1062"/>
    </row>
    <row r="183" spans="1:16" s="65" customFormat="1" ht="15.75">
      <c r="A183" s="1114" t="s">
        <v>1119</v>
      </c>
      <c r="B183" s="1115"/>
      <c r="C183" s="1115"/>
      <c r="D183" s="1115"/>
      <c r="E183" s="1116"/>
      <c r="F183" s="1060"/>
      <c r="G183" s="1049"/>
      <c r="H183" s="1049"/>
      <c r="I183" s="1049"/>
      <c r="J183" s="428" t="s">
        <v>186</v>
      </c>
      <c r="K183" s="1049" t="s">
        <v>257</v>
      </c>
      <c r="L183" s="1059" t="s">
        <v>256</v>
      </c>
      <c r="M183" s="226" t="s">
        <v>312</v>
      </c>
      <c r="N183" s="226" t="s">
        <v>314</v>
      </c>
      <c r="O183" s="226" t="s">
        <v>314</v>
      </c>
      <c r="P183" s="226" t="s">
        <v>1290</v>
      </c>
    </row>
    <row r="184" spans="1:16" s="65" customFormat="1" ht="15.75">
      <c r="A184" s="1114"/>
      <c r="B184" s="1115"/>
      <c r="C184" s="1115"/>
      <c r="D184" s="1115"/>
      <c r="E184" s="1116"/>
      <c r="F184" s="1060"/>
      <c r="G184" s="1049"/>
      <c r="H184" s="1049"/>
      <c r="I184" s="1049"/>
      <c r="J184" s="428" t="s">
        <v>19</v>
      </c>
      <c r="K184" s="1049"/>
      <c r="L184" s="1059"/>
      <c r="M184" s="274" t="s">
        <v>313</v>
      </c>
      <c r="N184" s="274" t="s">
        <v>1232</v>
      </c>
      <c r="O184" s="274" t="s">
        <v>1233</v>
      </c>
      <c r="P184" s="429" t="s">
        <v>93</v>
      </c>
    </row>
    <row r="185" spans="1:16" s="65" customFormat="1" ht="16.5" thickBot="1">
      <c r="A185" s="171"/>
      <c r="B185" s="172"/>
      <c r="C185" s="172"/>
      <c r="D185" s="172"/>
      <c r="E185" s="173"/>
      <c r="F185" s="1062"/>
      <c r="G185" s="1050"/>
      <c r="H185" s="1050"/>
      <c r="I185" s="1050"/>
      <c r="J185" s="174"/>
      <c r="K185" s="1050"/>
      <c r="L185" s="1061"/>
      <c r="M185" s="175"/>
      <c r="N185" s="227"/>
      <c r="O185" s="227"/>
      <c r="P185" s="429" t="s">
        <v>1302</v>
      </c>
    </row>
    <row r="186" spans="1:16" s="65" customFormat="1" ht="16.5" thickBot="1">
      <c r="A186" s="176" t="s">
        <v>24</v>
      </c>
      <c r="B186" s="177" t="s">
        <v>25</v>
      </c>
      <c r="C186" s="430" t="s">
        <v>1065</v>
      </c>
      <c r="D186" s="430" t="s">
        <v>1066</v>
      </c>
      <c r="E186" s="430" t="s">
        <v>26</v>
      </c>
      <c r="F186" s="430" t="s">
        <v>1312</v>
      </c>
      <c r="G186" s="178" t="s">
        <v>28</v>
      </c>
      <c r="H186" s="177" t="s">
        <v>29</v>
      </c>
      <c r="I186" s="178" t="s">
        <v>1067</v>
      </c>
      <c r="J186" s="177" t="s">
        <v>30</v>
      </c>
      <c r="K186" s="178" t="s">
        <v>31</v>
      </c>
      <c r="L186" s="177" t="s">
        <v>32</v>
      </c>
      <c r="M186" s="178" t="s">
        <v>33</v>
      </c>
      <c r="N186" s="177" t="s">
        <v>34</v>
      </c>
      <c r="O186" s="177" t="s">
        <v>16</v>
      </c>
      <c r="P186" s="430" t="s">
        <v>1068</v>
      </c>
    </row>
    <row r="187" spans="1:16" s="65" customFormat="1" ht="15.75" customHeight="1">
      <c r="A187" s="949">
        <v>2</v>
      </c>
      <c r="B187" s="949">
        <v>2</v>
      </c>
      <c r="C187" s="504"/>
      <c r="D187" s="504"/>
      <c r="E187" s="504"/>
      <c r="F187" s="949" t="s">
        <v>1278</v>
      </c>
      <c r="G187" s="424"/>
      <c r="H187" s="424"/>
      <c r="I187" s="424"/>
      <c r="J187" s="424"/>
      <c r="K187" s="424"/>
      <c r="L187" s="424"/>
      <c r="M187" s="424"/>
      <c r="N187" s="424"/>
      <c r="O187" s="424"/>
      <c r="P187" s="424"/>
    </row>
    <row r="188" spans="1:16" s="65" customFormat="1" ht="16.5" customHeight="1" thickBot="1">
      <c r="A188" s="950"/>
      <c r="B188" s="950"/>
      <c r="C188" s="505"/>
      <c r="D188" s="506"/>
      <c r="E188" s="506"/>
      <c r="F188" s="950"/>
      <c r="G188" s="425"/>
      <c r="H188" s="425"/>
      <c r="I188" s="425"/>
      <c r="J188" s="425"/>
      <c r="K188" s="425"/>
      <c r="L188" s="425"/>
      <c r="M188" s="425"/>
      <c r="N188" s="425"/>
      <c r="O188" s="425"/>
      <c r="P188" s="425"/>
    </row>
    <row r="189" spans="1:16">
      <c r="A189" s="933">
        <v>2</v>
      </c>
      <c r="B189" s="933">
        <v>2</v>
      </c>
      <c r="C189" s="933">
        <v>1</v>
      </c>
      <c r="D189" s="933">
        <v>1</v>
      </c>
      <c r="E189" s="55"/>
      <c r="F189" s="979" t="s">
        <v>658</v>
      </c>
      <c r="G189" s="64" t="s">
        <v>38</v>
      </c>
      <c r="H189" s="931" t="s">
        <v>95</v>
      </c>
      <c r="I189" s="64" t="s">
        <v>96</v>
      </c>
      <c r="J189" s="931" t="s">
        <v>44</v>
      </c>
      <c r="K189" s="1004">
        <v>1820000</v>
      </c>
      <c r="L189" s="931" t="s">
        <v>308</v>
      </c>
      <c r="M189" s="1142" t="s">
        <v>44</v>
      </c>
      <c r="N189" s="108"/>
      <c r="O189" s="61"/>
      <c r="P189" s="108"/>
    </row>
    <row r="190" spans="1:16">
      <c r="A190" s="917"/>
      <c r="B190" s="917"/>
      <c r="C190" s="917"/>
      <c r="D190" s="917"/>
      <c r="E190" s="84"/>
      <c r="F190" s="945"/>
      <c r="G190" s="422" t="s">
        <v>41</v>
      </c>
      <c r="H190" s="924"/>
      <c r="I190" s="422" t="s">
        <v>98</v>
      </c>
      <c r="J190" s="924"/>
      <c r="K190" s="1005"/>
      <c r="L190" s="924"/>
      <c r="M190" s="1014"/>
      <c r="N190" s="87"/>
      <c r="O190" s="82"/>
      <c r="P190" s="87"/>
    </row>
    <row r="191" spans="1:16">
      <c r="A191" s="921">
        <v>2</v>
      </c>
      <c r="B191" s="921">
        <v>2</v>
      </c>
      <c r="C191" s="921">
        <v>1</v>
      </c>
      <c r="D191" s="921">
        <v>2</v>
      </c>
      <c r="E191" s="83"/>
      <c r="F191" s="972" t="s">
        <v>1009</v>
      </c>
      <c r="G191" s="421" t="s">
        <v>38</v>
      </c>
      <c r="H191" s="932" t="s">
        <v>63</v>
      </c>
      <c r="I191" s="913" t="s">
        <v>165</v>
      </c>
      <c r="J191" s="932" t="s">
        <v>44</v>
      </c>
      <c r="K191" s="1011">
        <v>100000000</v>
      </c>
      <c r="L191" s="932" t="s">
        <v>168</v>
      </c>
      <c r="M191" s="1018" t="s">
        <v>44</v>
      </c>
      <c r="N191" s="88"/>
      <c r="O191" s="76"/>
      <c r="P191" s="88"/>
    </row>
    <row r="192" spans="1:16">
      <c r="A192" s="917"/>
      <c r="B192" s="917"/>
      <c r="C192" s="917"/>
      <c r="D192" s="917"/>
      <c r="E192" s="84"/>
      <c r="F192" s="945"/>
      <c r="G192" s="422" t="s">
        <v>41</v>
      </c>
      <c r="H192" s="924"/>
      <c r="I192" s="915"/>
      <c r="J192" s="924"/>
      <c r="K192" s="1005"/>
      <c r="L192" s="924"/>
      <c r="M192" s="1014"/>
      <c r="N192" s="87"/>
      <c r="O192" s="82"/>
      <c r="P192" s="87"/>
    </row>
    <row r="193" spans="1:16">
      <c r="A193" s="921">
        <v>2</v>
      </c>
      <c r="B193" s="921">
        <v>2</v>
      </c>
      <c r="C193" s="921">
        <v>1</v>
      </c>
      <c r="D193" s="921">
        <v>3</v>
      </c>
      <c r="E193" s="85"/>
      <c r="F193" s="944" t="s">
        <v>659</v>
      </c>
      <c r="G193" s="448" t="s">
        <v>38</v>
      </c>
      <c r="H193" s="923" t="s">
        <v>109</v>
      </c>
      <c r="I193" s="448" t="s">
        <v>110</v>
      </c>
      <c r="J193" s="923" t="s">
        <v>44</v>
      </c>
      <c r="K193" s="1012">
        <v>27000000</v>
      </c>
      <c r="L193" s="923" t="s">
        <v>308</v>
      </c>
      <c r="M193" s="1013" t="s">
        <v>44</v>
      </c>
      <c r="N193" s="86"/>
      <c r="O193" s="74"/>
      <c r="P193" s="86"/>
    </row>
    <row r="194" spans="1:16" ht="15.75" thickBot="1">
      <c r="A194" s="922"/>
      <c r="B194" s="922"/>
      <c r="C194" s="922"/>
      <c r="D194" s="922"/>
      <c r="E194" s="56"/>
      <c r="F194" s="974"/>
      <c r="G194" s="273" t="s">
        <v>41</v>
      </c>
      <c r="H194" s="1000"/>
      <c r="I194" s="273" t="s">
        <v>112</v>
      </c>
      <c r="J194" s="1000"/>
      <c r="K194" s="1041"/>
      <c r="L194" s="1000"/>
      <c r="M194" s="1019"/>
      <c r="N194" s="91"/>
      <c r="O194" s="110"/>
      <c r="P194" s="91"/>
    </row>
    <row r="195" spans="1:16">
      <c r="A195" s="933">
        <v>2</v>
      </c>
      <c r="B195" s="933">
        <v>2</v>
      </c>
      <c r="C195" s="933">
        <v>1</v>
      </c>
      <c r="D195" s="933">
        <v>4</v>
      </c>
      <c r="E195" s="55"/>
      <c r="F195" s="310" t="s">
        <v>664</v>
      </c>
      <c r="G195" s="64" t="s">
        <v>38</v>
      </c>
      <c r="H195" s="931" t="s">
        <v>71</v>
      </c>
      <c r="I195" s="64" t="s">
        <v>536</v>
      </c>
      <c r="J195" s="931" t="s">
        <v>44</v>
      </c>
      <c r="K195" s="1004">
        <v>60000000</v>
      </c>
      <c r="L195" s="931" t="s">
        <v>308</v>
      </c>
      <c r="M195" s="1142" t="s">
        <v>44</v>
      </c>
      <c r="N195" s="108"/>
      <c r="O195" s="61"/>
      <c r="P195" s="108"/>
    </row>
    <row r="196" spans="1:16">
      <c r="A196" s="917"/>
      <c r="B196" s="917"/>
      <c r="C196" s="917"/>
      <c r="D196" s="917"/>
      <c r="E196" s="84"/>
      <c r="F196" s="298" t="s">
        <v>665</v>
      </c>
      <c r="G196" s="422" t="s">
        <v>41</v>
      </c>
      <c r="H196" s="924"/>
      <c r="I196" s="422" t="s">
        <v>537</v>
      </c>
      <c r="J196" s="924"/>
      <c r="K196" s="1005"/>
      <c r="L196" s="924"/>
      <c r="M196" s="1014"/>
      <c r="N196" s="87"/>
      <c r="O196" s="82"/>
      <c r="P196" s="87"/>
    </row>
    <row r="197" spans="1:16">
      <c r="A197" s="921">
        <v>2</v>
      </c>
      <c r="B197" s="921">
        <v>2</v>
      </c>
      <c r="C197" s="921">
        <v>1</v>
      </c>
      <c r="D197" s="921">
        <v>5</v>
      </c>
      <c r="E197" s="83"/>
      <c r="F197" s="86" t="s">
        <v>666</v>
      </c>
      <c r="G197" s="448" t="s">
        <v>38</v>
      </c>
      <c r="H197" s="923" t="s">
        <v>564</v>
      </c>
      <c r="I197" s="923" t="s">
        <v>520</v>
      </c>
      <c r="J197" s="923" t="s">
        <v>44</v>
      </c>
      <c r="K197" s="1012">
        <v>35000000</v>
      </c>
      <c r="L197" s="923" t="s">
        <v>308</v>
      </c>
      <c r="M197" s="923" t="s">
        <v>44</v>
      </c>
      <c r="N197" s="88"/>
      <c r="O197" s="76"/>
      <c r="P197" s="88"/>
    </row>
    <row r="198" spans="1:16">
      <c r="A198" s="917"/>
      <c r="B198" s="917"/>
      <c r="C198" s="917"/>
      <c r="D198" s="917"/>
      <c r="E198" s="84"/>
      <c r="F198" s="87" t="s">
        <v>667</v>
      </c>
      <c r="G198" s="422" t="s">
        <v>41</v>
      </c>
      <c r="H198" s="924"/>
      <c r="I198" s="924"/>
      <c r="J198" s="924"/>
      <c r="K198" s="1005"/>
      <c r="L198" s="924"/>
      <c r="M198" s="924"/>
      <c r="N198" s="87"/>
      <c r="O198" s="82"/>
      <c r="P198" s="87"/>
    </row>
    <row r="199" spans="1:16" s="65" customFormat="1">
      <c r="A199" s="921">
        <v>2</v>
      </c>
      <c r="B199" s="921">
        <v>2</v>
      </c>
      <c r="C199" s="921">
        <v>1</v>
      </c>
      <c r="D199" s="921">
        <v>6</v>
      </c>
      <c r="E199" s="85"/>
      <c r="F199" s="1101" t="s">
        <v>678</v>
      </c>
      <c r="G199" s="311" t="s">
        <v>38</v>
      </c>
      <c r="H199" s="932" t="s">
        <v>133</v>
      </c>
      <c r="I199" s="913" t="s">
        <v>116</v>
      </c>
      <c r="J199" s="932" t="s">
        <v>44</v>
      </c>
      <c r="K199" s="1011">
        <v>190000000</v>
      </c>
      <c r="L199" s="932" t="s">
        <v>308</v>
      </c>
      <c r="M199" s="913" t="s">
        <v>44</v>
      </c>
      <c r="N199" s="86"/>
      <c r="O199" s="74"/>
      <c r="P199" s="86"/>
    </row>
    <row r="200" spans="1:16" s="65" customFormat="1">
      <c r="A200" s="917"/>
      <c r="B200" s="917"/>
      <c r="C200" s="917"/>
      <c r="D200" s="917"/>
      <c r="E200" s="84"/>
      <c r="F200" s="1102"/>
      <c r="G200" s="312" t="s">
        <v>41</v>
      </c>
      <c r="H200" s="924"/>
      <c r="I200" s="915"/>
      <c r="J200" s="924"/>
      <c r="K200" s="1005"/>
      <c r="L200" s="924"/>
      <c r="M200" s="915"/>
      <c r="N200" s="87"/>
      <c r="O200" s="82"/>
      <c r="P200" s="87"/>
    </row>
    <row r="201" spans="1:16" s="65" customFormat="1">
      <c r="A201" s="921">
        <v>2</v>
      </c>
      <c r="B201" s="921">
        <v>2</v>
      </c>
      <c r="C201" s="921">
        <v>1</v>
      </c>
      <c r="D201" s="921">
        <v>7</v>
      </c>
      <c r="E201" s="85"/>
      <c r="F201" s="1174" t="s">
        <v>1285</v>
      </c>
      <c r="G201" s="439" t="s">
        <v>38</v>
      </c>
      <c r="H201" s="923" t="s">
        <v>103</v>
      </c>
      <c r="I201" s="923" t="s">
        <v>116</v>
      </c>
      <c r="J201" s="923" t="s">
        <v>44</v>
      </c>
      <c r="K201" s="1012">
        <v>190000000</v>
      </c>
      <c r="L201" s="923" t="s">
        <v>308</v>
      </c>
      <c r="M201" s="923" t="s">
        <v>44</v>
      </c>
      <c r="N201" s="88"/>
      <c r="O201" s="88"/>
      <c r="P201" s="88"/>
    </row>
    <row r="202" spans="1:16" s="65" customFormat="1">
      <c r="A202" s="917"/>
      <c r="B202" s="917"/>
      <c r="C202" s="917"/>
      <c r="D202" s="917"/>
      <c r="E202" s="84"/>
      <c r="F202" s="1175"/>
      <c r="G202" s="420" t="s">
        <v>41</v>
      </c>
      <c r="H202" s="924"/>
      <c r="I202" s="924"/>
      <c r="J202" s="924"/>
      <c r="K202" s="1005"/>
      <c r="L202" s="924"/>
      <c r="M202" s="924"/>
      <c r="N202" s="87"/>
      <c r="O202" s="87"/>
      <c r="P202" s="87"/>
    </row>
    <row r="203" spans="1:16" s="65" customFormat="1">
      <c r="A203" s="921">
        <v>2</v>
      </c>
      <c r="B203" s="921">
        <v>2</v>
      </c>
      <c r="C203" s="921">
        <v>1</v>
      </c>
      <c r="D203" s="921">
        <v>8</v>
      </c>
      <c r="E203" s="83"/>
      <c r="F203" s="1158" t="s">
        <v>733</v>
      </c>
      <c r="G203" s="93" t="s">
        <v>518</v>
      </c>
      <c r="H203" s="932" t="s">
        <v>596</v>
      </c>
      <c r="I203" s="913" t="s">
        <v>540</v>
      </c>
      <c r="J203" s="932" t="s">
        <v>44</v>
      </c>
      <c r="K203" s="1011">
        <v>93000000</v>
      </c>
      <c r="L203" s="932" t="s">
        <v>308</v>
      </c>
      <c r="M203" s="913" t="s">
        <v>44</v>
      </c>
      <c r="N203" s="86"/>
      <c r="O203" s="74"/>
      <c r="P203" s="86"/>
    </row>
    <row r="204" spans="1:16" s="65" customFormat="1">
      <c r="A204" s="917"/>
      <c r="B204" s="917"/>
      <c r="C204" s="917"/>
      <c r="D204" s="917"/>
      <c r="E204" s="84"/>
      <c r="F204" s="1102"/>
      <c r="G204" s="92" t="s">
        <v>41</v>
      </c>
      <c r="H204" s="924"/>
      <c r="I204" s="915"/>
      <c r="J204" s="924"/>
      <c r="K204" s="1005"/>
      <c r="L204" s="924"/>
      <c r="M204" s="915"/>
      <c r="N204" s="87"/>
      <c r="O204" s="82"/>
      <c r="P204" s="87"/>
    </row>
    <row r="205" spans="1:16" s="65" customFormat="1">
      <c r="A205" s="921">
        <v>2</v>
      </c>
      <c r="B205" s="921">
        <v>2</v>
      </c>
      <c r="C205" s="921">
        <v>1</v>
      </c>
      <c r="D205" s="921">
        <v>9</v>
      </c>
      <c r="E205" s="85"/>
      <c r="F205" s="1101" t="s">
        <v>735</v>
      </c>
      <c r="G205" s="93" t="s">
        <v>38</v>
      </c>
      <c r="H205" s="932" t="s">
        <v>575</v>
      </c>
      <c r="I205" s="912" t="s">
        <v>540</v>
      </c>
      <c r="J205" s="923" t="s">
        <v>44</v>
      </c>
      <c r="K205" s="1012">
        <v>190000000</v>
      </c>
      <c r="L205" s="923" t="s">
        <v>308</v>
      </c>
      <c r="M205" s="912" t="s">
        <v>44</v>
      </c>
      <c r="N205" s="86"/>
      <c r="O205" s="74"/>
      <c r="P205" s="86"/>
    </row>
    <row r="206" spans="1:16" s="65" customFormat="1">
      <c r="A206" s="917"/>
      <c r="B206" s="917"/>
      <c r="C206" s="917"/>
      <c r="D206" s="917"/>
      <c r="E206" s="84"/>
      <c r="F206" s="1102"/>
      <c r="G206" s="92" t="s">
        <v>41</v>
      </c>
      <c r="H206" s="924"/>
      <c r="I206" s="915"/>
      <c r="J206" s="924"/>
      <c r="K206" s="1005"/>
      <c r="L206" s="924"/>
      <c r="M206" s="915"/>
      <c r="N206" s="86"/>
      <c r="O206" s="74"/>
      <c r="P206" s="86"/>
    </row>
    <row r="207" spans="1:16" s="65" customFormat="1">
      <c r="A207" s="921">
        <v>2</v>
      </c>
      <c r="B207" s="921">
        <v>2</v>
      </c>
      <c r="C207" s="921">
        <v>1</v>
      </c>
      <c r="D207" s="921">
        <v>10</v>
      </c>
      <c r="E207" s="85"/>
      <c r="F207" s="88" t="s">
        <v>765</v>
      </c>
      <c r="G207" s="448" t="s">
        <v>38</v>
      </c>
      <c r="H207" s="923" t="s">
        <v>575</v>
      </c>
      <c r="I207" s="923" t="s">
        <v>540</v>
      </c>
      <c r="J207" s="923" t="s">
        <v>44</v>
      </c>
      <c r="K207" s="1012">
        <v>190000000</v>
      </c>
      <c r="L207" s="923" t="s">
        <v>308</v>
      </c>
      <c r="M207" s="923" t="s">
        <v>44</v>
      </c>
      <c r="N207" s="88"/>
      <c r="O207" s="76"/>
      <c r="P207" s="88"/>
    </row>
    <row r="208" spans="1:16" s="65" customFormat="1">
      <c r="A208" s="917"/>
      <c r="B208" s="917"/>
      <c r="C208" s="917"/>
      <c r="D208" s="917"/>
      <c r="E208" s="84"/>
      <c r="F208" s="87" t="s">
        <v>766</v>
      </c>
      <c r="G208" s="422" t="s">
        <v>41</v>
      </c>
      <c r="H208" s="924"/>
      <c r="I208" s="924"/>
      <c r="J208" s="924"/>
      <c r="K208" s="1005"/>
      <c r="L208" s="924"/>
      <c r="M208" s="924"/>
      <c r="N208" s="87"/>
      <c r="O208" s="82"/>
      <c r="P208" s="87"/>
    </row>
    <row r="209" spans="1:16" s="65" customFormat="1">
      <c r="A209" s="921">
        <v>2</v>
      </c>
      <c r="B209" s="921">
        <v>2</v>
      </c>
      <c r="C209" s="921">
        <v>1</v>
      </c>
      <c r="D209" s="921">
        <v>11</v>
      </c>
      <c r="E209" s="83"/>
      <c r="F209" s="86" t="s">
        <v>788</v>
      </c>
      <c r="G209" s="81" t="s">
        <v>38</v>
      </c>
      <c r="H209" s="923" t="s">
        <v>103</v>
      </c>
      <c r="I209" s="912" t="s">
        <v>141</v>
      </c>
      <c r="J209" s="923" t="s">
        <v>44</v>
      </c>
      <c r="K209" s="1099">
        <v>160000000</v>
      </c>
      <c r="L209" s="923" t="s">
        <v>567</v>
      </c>
      <c r="M209" s="448"/>
      <c r="N209" s="88"/>
      <c r="O209" s="76"/>
      <c r="P209" s="88"/>
    </row>
    <row r="210" spans="1:16" s="65" customFormat="1">
      <c r="A210" s="917"/>
      <c r="B210" s="917"/>
      <c r="C210" s="917"/>
      <c r="D210" s="917"/>
      <c r="E210" s="84"/>
      <c r="F210" s="87" t="s">
        <v>789</v>
      </c>
      <c r="G210" s="92" t="s">
        <v>41</v>
      </c>
      <c r="H210" s="924"/>
      <c r="I210" s="915"/>
      <c r="J210" s="924"/>
      <c r="K210" s="1100"/>
      <c r="L210" s="924"/>
      <c r="M210" s="422"/>
      <c r="N210" s="87"/>
      <c r="O210" s="82"/>
      <c r="P210" s="87"/>
    </row>
    <row r="211" spans="1:16" s="65" customFormat="1">
      <c r="A211" s="916">
        <v>2</v>
      </c>
      <c r="B211" s="916">
        <v>2</v>
      </c>
      <c r="C211" s="916">
        <v>1</v>
      </c>
      <c r="D211" s="921">
        <v>12</v>
      </c>
      <c r="E211" s="85"/>
      <c r="F211" s="1101" t="s">
        <v>708</v>
      </c>
      <c r="G211" s="81" t="s">
        <v>38</v>
      </c>
      <c r="H211" s="923" t="s">
        <v>575</v>
      </c>
      <c r="I211" s="912" t="s">
        <v>141</v>
      </c>
      <c r="J211" s="923" t="s">
        <v>44</v>
      </c>
      <c r="K211" s="1012">
        <v>90000000</v>
      </c>
      <c r="L211" s="923" t="s">
        <v>308</v>
      </c>
      <c r="M211" s="912" t="s">
        <v>44</v>
      </c>
      <c r="N211" s="86"/>
      <c r="O211" s="74"/>
      <c r="P211" s="86"/>
    </row>
    <row r="212" spans="1:16" s="65" customFormat="1">
      <c r="A212" s="917"/>
      <c r="B212" s="917"/>
      <c r="C212" s="917"/>
      <c r="D212" s="917"/>
      <c r="E212" s="84"/>
      <c r="F212" s="1102"/>
      <c r="G212" s="92" t="s">
        <v>41</v>
      </c>
      <c r="H212" s="924"/>
      <c r="I212" s="915"/>
      <c r="J212" s="924"/>
      <c r="K212" s="1005"/>
      <c r="L212" s="924"/>
      <c r="M212" s="915"/>
      <c r="N212" s="86"/>
      <c r="O212" s="74"/>
      <c r="P212" s="86"/>
    </row>
    <row r="213" spans="1:16" s="65" customFormat="1">
      <c r="A213" s="83">
        <v>2</v>
      </c>
      <c r="B213" s="83">
        <v>2</v>
      </c>
      <c r="C213" s="83">
        <v>2</v>
      </c>
      <c r="D213" s="83">
        <v>1</v>
      </c>
      <c r="E213" s="83"/>
      <c r="F213" s="338" t="s">
        <v>676</v>
      </c>
      <c r="G213" s="339" t="s">
        <v>38</v>
      </c>
      <c r="H213" s="923" t="s">
        <v>569</v>
      </c>
      <c r="I213" s="912" t="s">
        <v>116</v>
      </c>
      <c r="J213" s="923" t="s">
        <v>44</v>
      </c>
      <c r="K213" s="1012">
        <v>130000000</v>
      </c>
      <c r="L213" s="923" t="s">
        <v>308</v>
      </c>
      <c r="M213" s="912" t="s">
        <v>44</v>
      </c>
      <c r="N213" s="88"/>
      <c r="O213" s="76"/>
      <c r="P213" s="88"/>
    </row>
    <row r="214" spans="1:16" s="65" customFormat="1">
      <c r="A214" s="84"/>
      <c r="B214" s="84"/>
      <c r="C214" s="84"/>
      <c r="D214" s="84"/>
      <c r="E214" s="84"/>
      <c r="F214" s="451" t="s">
        <v>677</v>
      </c>
      <c r="G214" s="312" t="s">
        <v>41</v>
      </c>
      <c r="H214" s="924"/>
      <c r="I214" s="915"/>
      <c r="J214" s="924"/>
      <c r="K214" s="1005"/>
      <c r="L214" s="924"/>
      <c r="M214" s="915"/>
      <c r="N214" s="87"/>
      <c r="O214" s="82"/>
      <c r="P214" s="87"/>
    </row>
    <row r="215" spans="1:16" s="65" customFormat="1">
      <c r="A215" s="83">
        <v>2</v>
      </c>
      <c r="B215" s="83">
        <v>2</v>
      </c>
      <c r="C215" s="83">
        <v>2</v>
      </c>
      <c r="D215" s="83">
        <v>2</v>
      </c>
      <c r="E215" s="83"/>
      <c r="F215" s="86" t="s">
        <v>752</v>
      </c>
      <c r="G215" s="421" t="s">
        <v>38</v>
      </c>
      <c r="H215" s="932" t="s">
        <v>579</v>
      </c>
      <c r="I215" s="913" t="s">
        <v>540</v>
      </c>
      <c r="J215" s="932" t="s">
        <v>44</v>
      </c>
      <c r="K215" s="1011">
        <v>230000000</v>
      </c>
      <c r="L215" s="932" t="s">
        <v>580</v>
      </c>
      <c r="M215" s="913"/>
      <c r="N215" s="419"/>
      <c r="O215" s="421"/>
      <c r="P215" s="86"/>
    </row>
    <row r="216" spans="1:16" s="65" customFormat="1">
      <c r="A216" s="84"/>
      <c r="B216" s="84"/>
      <c r="C216" s="84"/>
      <c r="D216" s="84"/>
      <c r="E216" s="84"/>
      <c r="F216" s="87" t="s">
        <v>753</v>
      </c>
      <c r="G216" s="422" t="s">
        <v>41</v>
      </c>
      <c r="H216" s="924"/>
      <c r="I216" s="915"/>
      <c r="J216" s="924"/>
      <c r="K216" s="1005"/>
      <c r="L216" s="924"/>
      <c r="M216" s="915"/>
      <c r="N216" s="420"/>
      <c r="O216" s="422"/>
      <c r="P216" s="87"/>
    </row>
    <row r="217" spans="1:16" s="65" customFormat="1">
      <c r="A217" s="85">
        <v>2</v>
      </c>
      <c r="B217" s="85">
        <v>2</v>
      </c>
      <c r="C217" s="85">
        <v>2</v>
      </c>
      <c r="D217" s="85">
        <v>3</v>
      </c>
      <c r="E217" s="85"/>
      <c r="F217" s="88" t="s">
        <v>756</v>
      </c>
      <c r="G217" s="448" t="s">
        <v>38</v>
      </c>
      <c r="H217" s="923" t="s">
        <v>175</v>
      </c>
      <c r="I217" s="912" t="s">
        <v>540</v>
      </c>
      <c r="J217" s="923" t="s">
        <v>44</v>
      </c>
      <c r="K217" s="1012">
        <v>200000000</v>
      </c>
      <c r="L217" s="923" t="s">
        <v>580</v>
      </c>
      <c r="M217" s="421"/>
      <c r="N217" s="419"/>
      <c r="O217" s="421"/>
      <c r="P217" s="86"/>
    </row>
    <row r="218" spans="1:16" s="65" customFormat="1">
      <c r="A218" s="84"/>
      <c r="B218" s="84"/>
      <c r="C218" s="84"/>
      <c r="D218" s="84"/>
      <c r="E218" s="84"/>
      <c r="F218" s="87" t="s">
        <v>757</v>
      </c>
      <c r="G218" s="421" t="s">
        <v>41</v>
      </c>
      <c r="H218" s="924"/>
      <c r="I218" s="913"/>
      <c r="J218" s="932"/>
      <c r="K218" s="1005"/>
      <c r="L218" s="932"/>
      <c r="M218" s="421"/>
      <c r="N218" s="419"/>
      <c r="O218" s="421"/>
      <c r="P218" s="86"/>
    </row>
    <row r="219" spans="1:16" s="65" customFormat="1">
      <c r="A219" s="85">
        <v>2</v>
      </c>
      <c r="B219" s="85">
        <v>2</v>
      </c>
      <c r="C219" s="85">
        <v>2</v>
      </c>
      <c r="D219" s="85">
        <v>4</v>
      </c>
      <c r="E219" s="85"/>
      <c r="F219" s="88" t="s">
        <v>1113</v>
      </c>
      <c r="G219" s="448" t="s">
        <v>38</v>
      </c>
      <c r="H219" s="923" t="s">
        <v>595</v>
      </c>
      <c r="I219" s="912" t="s">
        <v>116</v>
      </c>
      <c r="J219" s="923" t="s">
        <v>44</v>
      </c>
      <c r="K219" s="1012">
        <v>200000000</v>
      </c>
      <c r="L219" s="923" t="s">
        <v>308</v>
      </c>
      <c r="M219" s="448"/>
      <c r="N219" s="88"/>
      <c r="O219" s="76"/>
      <c r="P219" s="88"/>
    </row>
    <row r="220" spans="1:16" s="65" customFormat="1">
      <c r="A220" s="84"/>
      <c r="B220" s="84"/>
      <c r="C220" s="84"/>
      <c r="D220" s="84"/>
      <c r="E220" s="84"/>
      <c r="F220" s="87" t="s">
        <v>774</v>
      </c>
      <c r="G220" s="422" t="s">
        <v>41</v>
      </c>
      <c r="H220" s="924"/>
      <c r="I220" s="915"/>
      <c r="J220" s="924"/>
      <c r="K220" s="1005"/>
      <c r="L220" s="932"/>
      <c r="M220" s="422"/>
      <c r="N220" s="87"/>
      <c r="O220" s="82"/>
      <c r="P220" s="87"/>
    </row>
    <row r="221" spans="1:16" s="65" customFormat="1">
      <c r="A221" s="83">
        <v>2</v>
      </c>
      <c r="B221" s="83">
        <v>2</v>
      </c>
      <c r="C221" s="83">
        <v>2</v>
      </c>
      <c r="D221" s="83">
        <v>5</v>
      </c>
      <c r="E221" s="83"/>
      <c r="F221" s="86" t="s">
        <v>752</v>
      </c>
      <c r="G221" s="81" t="s">
        <v>38</v>
      </c>
      <c r="H221" s="923" t="s">
        <v>566</v>
      </c>
      <c r="I221" s="912" t="s">
        <v>523</v>
      </c>
      <c r="J221" s="923" t="s">
        <v>44</v>
      </c>
      <c r="K221" s="1099">
        <v>600000000</v>
      </c>
      <c r="L221" s="923" t="s">
        <v>168</v>
      </c>
      <c r="M221" s="448"/>
      <c r="N221" s="88"/>
      <c r="O221" s="74"/>
      <c r="P221" s="86"/>
    </row>
    <row r="222" spans="1:16" s="65" customFormat="1">
      <c r="A222" s="84"/>
      <c r="B222" s="84"/>
      <c r="C222" s="84"/>
      <c r="D222" s="84"/>
      <c r="E222" s="84"/>
      <c r="F222" s="87" t="s">
        <v>786</v>
      </c>
      <c r="G222" s="92" t="s">
        <v>41</v>
      </c>
      <c r="H222" s="924"/>
      <c r="I222" s="915"/>
      <c r="J222" s="924"/>
      <c r="K222" s="1100"/>
      <c r="L222" s="924"/>
      <c r="M222" s="422"/>
      <c r="N222" s="87"/>
      <c r="O222" s="354"/>
      <c r="P222" s="87"/>
    </row>
    <row r="223" spans="1:16" s="65" customFormat="1">
      <c r="A223" s="83">
        <v>2</v>
      </c>
      <c r="B223" s="83">
        <v>2</v>
      </c>
      <c r="C223" s="83">
        <v>2</v>
      </c>
      <c r="D223" s="85">
        <v>6</v>
      </c>
      <c r="E223" s="85"/>
      <c r="F223" s="86" t="s">
        <v>752</v>
      </c>
      <c r="G223" s="81" t="s">
        <v>38</v>
      </c>
      <c r="H223" s="923" t="s">
        <v>103</v>
      </c>
      <c r="I223" s="912" t="s">
        <v>116</v>
      </c>
      <c r="J223" s="923" t="s">
        <v>44</v>
      </c>
      <c r="K223" s="1099">
        <v>150000000</v>
      </c>
      <c r="L223" s="923" t="s">
        <v>308</v>
      </c>
      <c r="M223" s="912" t="s">
        <v>44</v>
      </c>
      <c r="N223" s="88"/>
      <c r="O223" s="358"/>
      <c r="P223" s="88"/>
    </row>
    <row r="224" spans="1:16" s="65" customFormat="1">
      <c r="A224" s="84"/>
      <c r="B224" s="84"/>
      <c r="C224" s="84"/>
      <c r="D224" s="84"/>
      <c r="E224" s="84"/>
      <c r="F224" s="87" t="s">
        <v>787</v>
      </c>
      <c r="G224" s="92" t="s">
        <v>41</v>
      </c>
      <c r="H224" s="924"/>
      <c r="I224" s="915"/>
      <c r="J224" s="924"/>
      <c r="K224" s="1100"/>
      <c r="L224" s="924"/>
      <c r="M224" s="915"/>
      <c r="N224" s="87"/>
      <c r="O224" s="354"/>
      <c r="P224" s="87"/>
    </row>
    <row r="225" spans="1:16" s="65" customFormat="1">
      <c r="A225" s="83">
        <v>2</v>
      </c>
      <c r="B225" s="83">
        <v>2</v>
      </c>
      <c r="C225" s="83">
        <v>2</v>
      </c>
      <c r="D225" s="83">
        <v>7</v>
      </c>
      <c r="E225" s="83"/>
      <c r="F225" s="86" t="s">
        <v>752</v>
      </c>
      <c r="G225" s="81" t="s">
        <v>38</v>
      </c>
      <c r="H225" s="923" t="s">
        <v>579</v>
      </c>
      <c r="I225" s="912" t="s">
        <v>116</v>
      </c>
      <c r="J225" s="923" t="s">
        <v>44</v>
      </c>
      <c r="K225" s="1099">
        <v>700000000</v>
      </c>
      <c r="L225" s="923" t="s">
        <v>168</v>
      </c>
      <c r="M225" s="448"/>
      <c r="N225" s="88"/>
      <c r="O225" s="74"/>
      <c r="P225" s="86"/>
    </row>
    <row r="226" spans="1:16" s="65" customFormat="1">
      <c r="A226" s="84"/>
      <c r="B226" s="84"/>
      <c r="C226" s="84"/>
      <c r="D226" s="84"/>
      <c r="E226" s="84"/>
      <c r="F226" s="87" t="s">
        <v>784</v>
      </c>
      <c r="G226" s="92" t="s">
        <v>41</v>
      </c>
      <c r="H226" s="924"/>
      <c r="I226" s="915"/>
      <c r="J226" s="924"/>
      <c r="K226" s="1100"/>
      <c r="L226" s="924"/>
      <c r="M226" s="422"/>
      <c r="N226" s="87"/>
      <c r="O226" s="354"/>
      <c r="P226" s="87"/>
    </row>
    <row r="227" spans="1:16" s="65" customFormat="1">
      <c r="A227" s="83">
        <v>2</v>
      </c>
      <c r="B227" s="83">
        <v>2</v>
      </c>
      <c r="C227" s="83">
        <v>2</v>
      </c>
      <c r="D227" s="85">
        <v>8</v>
      </c>
      <c r="E227" s="85"/>
      <c r="F227" s="88" t="s">
        <v>752</v>
      </c>
      <c r="G227" s="93" t="s">
        <v>38</v>
      </c>
      <c r="H227" s="932" t="s">
        <v>587</v>
      </c>
      <c r="I227" s="913" t="s">
        <v>116</v>
      </c>
      <c r="J227" s="923" t="s">
        <v>44</v>
      </c>
      <c r="K227" s="1143">
        <v>450000000</v>
      </c>
      <c r="L227" s="932" t="s">
        <v>168</v>
      </c>
      <c r="M227" s="421"/>
      <c r="N227" s="86"/>
      <c r="O227" s="74"/>
      <c r="P227" s="86"/>
    </row>
    <row r="228" spans="1:16" s="65" customFormat="1">
      <c r="A228" s="84"/>
      <c r="B228" s="84"/>
      <c r="C228" s="84"/>
      <c r="D228" s="84"/>
      <c r="E228" s="84"/>
      <c r="F228" s="87" t="s">
        <v>785</v>
      </c>
      <c r="G228" s="92" t="s">
        <v>41</v>
      </c>
      <c r="H228" s="924"/>
      <c r="I228" s="915"/>
      <c r="J228" s="924"/>
      <c r="K228" s="1100"/>
      <c r="L228" s="924"/>
      <c r="M228" s="422"/>
      <c r="N228" s="87"/>
      <c r="O228" s="74"/>
      <c r="P228" s="86"/>
    </row>
    <row r="229" spans="1:16" s="65" customFormat="1">
      <c r="A229" s="83">
        <v>2</v>
      </c>
      <c r="B229" s="83">
        <v>2</v>
      </c>
      <c r="C229" s="83">
        <v>2</v>
      </c>
      <c r="D229" s="85">
        <v>9</v>
      </c>
      <c r="E229" s="85"/>
      <c r="F229" s="86" t="s">
        <v>752</v>
      </c>
      <c r="G229" s="448" t="s">
        <v>38</v>
      </c>
      <c r="H229" s="923" t="s">
        <v>579</v>
      </c>
      <c r="I229" s="912" t="s">
        <v>523</v>
      </c>
      <c r="J229" s="923" t="s">
        <v>44</v>
      </c>
      <c r="K229" s="1012">
        <v>100000000</v>
      </c>
      <c r="L229" s="923" t="s">
        <v>308</v>
      </c>
      <c r="M229" s="912" t="s">
        <v>44</v>
      </c>
      <c r="N229" s="439"/>
      <c r="O229" s="448"/>
      <c r="P229" s="439"/>
    </row>
    <row r="230" spans="1:16" s="65" customFormat="1">
      <c r="A230" s="84"/>
      <c r="B230" s="84"/>
      <c r="C230" s="84"/>
      <c r="D230" s="84"/>
      <c r="E230" s="84"/>
      <c r="F230" s="87" t="s">
        <v>775</v>
      </c>
      <c r="G230" s="421" t="s">
        <v>41</v>
      </c>
      <c r="H230" s="924"/>
      <c r="I230" s="915"/>
      <c r="J230" s="924"/>
      <c r="K230" s="1005"/>
      <c r="L230" s="924"/>
      <c r="M230" s="915"/>
      <c r="N230" s="420"/>
      <c r="O230" s="422"/>
      <c r="P230" s="420"/>
    </row>
    <row r="231" spans="1:16" s="65" customFormat="1">
      <c r="A231" s="83">
        <v>2</v>
      </c>
      <c r="B231" s="83">
        <v>2</v>
      </c>
      <c r="C231" s="83">
        <v>2</v>
      </c>
      <c r="D231" s="85">
        <v>10</v>
      </c>
      <c r="E231" s="85"/>
      <c r="F231" s="86" t="s">
        <v>752</v>
      </c>
      <c r="G231" s="93" t="s">
        <v>38</v>
      </c>
      <c r="H231" s="932" t="s">
        <v>587</v>
      </c>
      <c r="I231" s="913" t="s">
        <v>116</v>
      </c>
      <c r="J231" s="923" t="s">
        <v>44</v>
      </c>
      <c r="K231" s="1143">
        <v>450000000</v>
      </c>
      <c r="L231" s="932" t="s">
        <v>168</v>
      </c>
      <c r="M231" s="421"/>
      <c r="N231" s="86"/>
      <c r="O231" s="74"/>
      <c r="P231" s="86"/>
    </row>
    <row r="232" spans="1:16" s="65" customFormat="1">
      <c r="A232" s="84"/>
      <c r="B232" s="84"/>
      <c r="C232" s="84"/>
      <c r="D232" s="84"/>
      <c r="E232" s="84"/>
      <c r="F232" s="87" t="s">
        <v>785</v>
      </c>
      <c r="G232" s="92" t="s">
        <v>41</v>
      </c>
      <c r="H232" s="924"/>
      <c r="I232" s="915"/>
      <c r="J232" s="924"/>
      <c r="K232" s="1100"/>
      <c r="L232" s="924"/>
      <c r="M232" s="422"/>
      <c r="N232" s="87"/>
      <c r="O232" s="82"/>
      <c r="P232" s="87"/>
    </row>
    <row r="233" spans="1:16" s="65" customFormat="1">
      <c r="A233" s="83">
        <v>2</v>
      </c>
      <c r="B233" s="83">
        <v>2</v>
      </c>
      <c r="C233" s="83">
        <v>2</v>
      </c>
      <c r="D233" s="85">
        <v>11</v>
      </c>
      <c r="E233" s="85"/>
      <c r="F233" s="86" t="s">
        <v>1110</v>
      </c>
      <c r="G233" s="421" t="s">
        <v>38</v>
      </c>
      <c r="H233" s="923" t="s">
        <v>178</v>
      </c>
      <c r="I233" s="912" t="s">
        <v>116</v>
      </c>
      <c r="J233" s="923" t="s">
        <v>44</v>
      </c>
      <c r="K233" s="1012">
        <v>400000000</v>
      </c>
      <c r="L233" s="923" t="s">
        <v>308</v>
      </c>
      <c r="M233" s="912"/>
      <c r="N233" s="86"/>
      <c r="O233" s="74"/>
      <c r="P233" s="86"/>
    </row>
    <row r="234" spans="1:16" s="65" customFormat="1">
      <c r="A234" s="84"/>
      <c r="B234" s="84"/>
      <c r="C234" s="84"/>
      <c r="D234" s="84"/>
      <c r="E234" s="84"/>
      <c r="F234" s="87" t="s">
        <v>769</v>
      </c>
      <c r="G234" s="421" t="s">
        <v>41</v>
      </c>
      <c r="H234" s="932"/>
      <c r="I234" s="913"/>
      <c r="J234" s="924"/>
      <c r="K234" s="1011"/>
      <c r="L234" s="924"/>
      <c r="M234" s="915"/>
      <c r="N234" s="86"/>
      <c r="O234" s="74"/>
      <c r="P234" s="86"/>
    </row>
    <row r="235" spans="1:16" s="65" customFormat="1">
      <c r="A235" s="921">
        <v>2</v>
      </c>
      <c r="B235" s="921">
        <v>2</v>
      </c>
      <c r="C235" s="921">
        <v>4</v>
      </c>
      <c r="D235" s="921">
        <v>1</v>
      </c>
      <c r="E235" s="85"/>
      <c r="F235" s="1158" t="s">
        <v>688</v>
      </c>
      <c r="G235" s="448" t="s">
        <v>38</v>
      </c>
      <c r="H235" s="923" t="s">
        <v>594</v>
      </c>
      <c r="I235" s="448" t="s">
        <v>554</v>
      </c>
      <c r="J235" s="923" t="s">
        <v>44</v>
      </c>
      <c r="K235" s="1012">
        <v>20000000</v>
      </c>
      <c r="L235" s="923" t="s">
        <v>308</v>
      </c>
      <c r="M235" s="912" t="s">
        <v>44</v>
      </c>
      <c r="N235" s="88"/>
      <c r="O235" s="76"/>
      <c r="P235" s="88"/>
    </row>
    <row r="236" spans="1:16" s="65" customFormat="1" ht="9.75" customHeight="1">
      <c r="A236" s="917"/>
      <c r="B236" s="917"/>
      <c r="C236" s="917"/>
      <c r="D236" s="917"/>
      <c r="E236" s="84"/>
      <c r="F236" s="1102"/>
      <c r="G236" s="422" t="s">
        <v>41</v>
      </c>
      <c r="H236" s="924"/>
      <c r="I236" s="422" t="s">
        <v>553</v>
      </c>
      <c r="J236" s="924"/>
      <c r="K236" s="1005"/>
      <c r="L236" s="924"/>
      <c r="M236" s="915"/>
      <c r="N236" s="87"/>
      <c r="O236" s="82"/>
      <c r="P236" s="87"/>
    </row>
    <row r="237" spans="1:16" s="65" customFormat="1">
      <c r="A237" s="921">
        <v>2</v>
      </c>
      <c r="B237" s="921">
        <v>2</v>
      </c>
      <c r="C237" s="921">
        <v>4</v>
      </c>
      <c r="D237" s="921">
        <v>2</v>
      </c>
      <c r="E237" s="85"/>
      <c r="F237" s="1101" t="s">
        <v>669</v>
      </c>
      <c r="G237" s="421" t="s">
        <v>38</v>
      </c>
      <c r="H237" s="932" t="s">
        <v>565</v>
      </c>
      <c r="I237" s="913" t="s">
        <v>539</v>
      </c>
      <c r="J237" s="932" t="s">
        <v>44</v>
      </c>
      <c r="K237" s="1011">
        <v>20000000</v>
      </c>
      <c r="L237" s="932" t="s">
        <v>308</v>
      </c>
      <c r="M237" s="1018" t="s">
        <v>44</v>
      </c>
      <c r="N237" s="86"/>
      <c r="O237" s="74"/>
      <c r="P237" s="86"/>
    </row>
    <row r="238" spans="1:16" s="65" customFormat="1">
      <c r="A238" s="917"/>
      <c r="B238" s="917"/>
      <c r="C238" s="917"/>
      <c r="D238" s="917"/>
      <c r="E238" s="84"/>
      <c r="F238" s="1102"/>
      <c r="G238" s="422" t="s">
        <v>41</v>
      </c>
      <c r="H238" s="924"/>
      <c r="I238" s="915"/>
      <c r="J238" s="924"/>
      <c r="K238" s="1005"/>
      <c r="L238" s="924"/>
      <c r="M238" s="1014"/>
      <c r="N238" s="87"/>
      <c r="O238" s="354"/>
      <c r="P238" s="87"/>
    </row>
    <row r="239" spans="1:16" s="65" customFormat="1">
      <c r="A239" s="921">
        <v>2</v>
      </c>
      <c r="B239" s="921">
        <v>2</v>
      </c>
      <c r="C239" s="921">
        <v>4</v>
      </c>
      <c r="D239" s="921">
        <v>3</v>
      </c>
      <c r="E239" s="85"/>
      <c r="F239" s="1158" t="s">
        <v>697</v>
      </c>
      <c r="G239" s="81" t="s">
        <v>38</v>
      </c>
      <c r="H239" s="923" t="s">
        <v>582</v>
      </c>
      <c r="I239" s="421" t="s">
        <v>528</v>
      </c>
      <c r="J239" s="923" t="s">
        <v>44</v>
      </c>
      <c r="K239" s="1012">
        <v>50000000</v>
      </c>
      <c r="L239" s="923" t="s">
        <v>308</v>
      </c>
      <c r="M239" s="912" t="s">
        <v>44</v>
      </c>
      <c r="N239" s="86"/>
      <c r="O239" s="74"/>
      <c r="P239" s="86"/>
    </row>
    <row r="240" spans="1:16" s="65" customFormat="1" ht="12" customHeight="1">
      <c r="A240" s="917"/>
      <c r="B240" s="917"/>
      <c r="C240" s="917"/>
      <c r="D240" s="917"/>
      <c r="E240" s="84"/>
      <c r="F240" s="1102"/>
      <c r="G240" s="92" t="s">
        <v>41</v>
      </c>
      <c r="H240" s="924"/>
      <c r="I240" s="421" t="s">
        <v>98</v>
      </c>
      <c r="J240" s="924"/>
      <c r="K240" s="1005"/>
      <c r="L240" s="924"/>
      <c r="M240" s="915"/>
      <c r="N240" s="86"/>
      <c r="O240" s="74"/>
      <c r="P240" s="86"/>
    </row>
    <row r="241" spans="1:16" s="65" customFormat="1">
      <c r="A241" s="921">
        <v>2</v>
      </c>
      <c r="B241" s="921">
        <v>2</v>
      </c>
      <c r="C241" s="921">
        <v>4</v>
      </c>
      <c r="D241" s="921">
        <v>4</v>
      </c>
      <c r="E241" s="85"/>
      <c r="F241" s="1158" t="s">
        <v>732</v>
      </c>
      <c r="G241" s="340" t="s">
        <v>518</v>
      </c>
      <c r="H241" s="923" t="s">
        <v>584</v>
      </c>
      <c r="I241" s="912" t="s">
        <v>517</v>
      </c>
      <c r="J241" s="923" t="s">
        <v>44</v>
      </c>
      <c r="K241" s="1012">
        <v>40000000</v>
      </c>
      <c r="L241" s="923" t="s">
        <v>308</v>
      </c>
      <c r="M241" s="923" t="s">
        <v>44</v>
      </c>
      <c r="N241" s="88"/>
      <c r="O241" s="76"/>
      <c r="P241" s="88"/>
    </row>
    <row r="242" spans="1:16" s="65" customFormat="1" ht="11.25" customHeight="1">
      <c r="A242" s="917"/>
      <c r="B242" s="917"/>
      <c r="C242" s="917"/>
      <c r="D242" s="917"/>
      <c r="E242" s="84"/>
      <c r="F242" s="1102"/>
      <c r="G242" s="341" t="s">
        <v>41</v>
      </c>
      <c r="H242" s="924"/>
      <c r="I242" s="915"/>
      <c r="J242" s="924"/>
      <c r="K242" s="1005"/>
      <c r="L242" s="924"/>
      <c r="M242" s="924"/>
      <c r="N242" s="87"/>
      <c r="O242" s="82"/>
      <c r="P242" s="87"/>
    </row>
    <row r="243" spans="1:16" s="65" customFormat="1" ht="12" customHeight="1">
      <c r="A243" s="921">
        <v>2</v>
      </c>
      <c r="B243" s="921">
        <v>2</v>
      </c>
      <c r="C243" s="921">
        <v>4</v>
      </c>
      <c r="D243" s="921">
        <v>5</v>
      </c>
      <c r="E243" s="85"/>
      <c r="F243" s="1101" t="s">
        <v>745</v>
      </c>
      <c r="G243" s="81" t="s">
        <v>38</v>
      </c>
      <c r="H243" s="923" t="s">
        <v>106</v>
      </c>
      <c r="I243" s="935" t="s">
        <v>517</v>
      </c>
      <c r="J243" s="923" t="s">
        <v>44</v>
      </c>
      <c r="K243" s="1012">
        <v>60000000</v>
      </c>
      <c r="L243" s="923" t="s">
        <v>308</v>
      </c>
      <c r="M243" s="397"/>
      <c r="N243" s="88"/>
      <c r="O243" s="76"/>
      <c r="P243" s="88"/>
    </row>
    <row r="244" spans="1:16" s="65" customFormat="1" ht="15.75" thickBot="1">
      <c r="A244" s="922"/>
      <c r="B244" s="922"/>
      <c r="C244" s="922"/>
      <c r="D244" s="922"/>
      <c r="E244" s="56"/>
      <c r="F244" s="1159"/>
      <c r="G244" s="143" t="s">
        <v>41</v>
      </c>
      <c r="H244" s="1000"/>
      <c r="I244" s="948"/>
      <c r="J244" s="1000"/>
      <c r="K244" s="1041"/>
      <c r="L244" s="1000"/>
      <c r="M244" s="399"/>
      <c r="N244" s="91"/>
      <c r="O244" s="110"/>
      <c r="P244" s="91"/>
    </row>
    <row r="245" spans="1:16" s="65" customFormat="1">
      <c r="A245" s="933">
        <v>2</v>
      </c>
      <c r="B245" s="933">
        <v>2</v>
      </c>
      <c r="C245" s="933">
        <v>4</v>
      </c>
      <c r="D245" s="933">
        <v>6</v>
      </c>
      <c r="E245" s="55"/>
      <c r="F245" s="1157" t="s">
        <v>734</v>
      </c>
      <c r="G245" s="498" t="s">
        <v>518</v>
      </c>
      <c r="H245" s="931" t="s">
        <v>137</v>
      </c>
      <c r="I245" s="1142" t="s">
        <v>541</v>
      </c>
      <c r="J245" s="931" t="s">
        <v>44</v>
      </c>
      <c r="K245" s="1004">
        <v>53000000</v>
      </c>
      <c r="L245" s="931" t="s">
        <v>308</v>
      </c>
      <c r="M245" s="914" t="s">
        <v>44</v>
      </c>
      <c r="N245" s="108"/>
      <c r="O245" s="61"/>
      <c r="P245" s="108"/>
    </row>
    <row r="246" spans="1:16" s="65" customFormat="1" ht="14.25" customHeight="1">
      <c r="A246" s="917"/>
      <c r="B246" s="917"/>
      <c r="C246" s="917"/>
      <c r="D246" s="917"/>
      <c r="E246" s="84"/>
      <c r="F246" s="1102"/>
      <c r="G246" s="304" t="s">
        <v>41</v>
      </c>
      <c r="H246" s="924"/>
      <c r="I246" s="1014"/>
      <c r="J246" s="924"/>
      <c r="K246" s="1005"/>
      <c r="L246" s="924"/>
      <c r="M246" s="915"/>
      <c r="N246" s="87"/>
      <c r="O246" s="82"/>
      <c r="P246" s="87"/>
    </row>
    <row r="247" spans="1:16" s="65" customFormat="1">
      <c r="A247" s="921">
        <v>2</v>
      </c>
      <c r="B247" s="921">
        <v>2</v>
      </c>
      <c r="C247" s="921">
        <v>5</v>
      </c>
      <c r="D247" s="921">
        <v>1</v>
      </c>
      <c r="E247" s="83"/>
      <c r="F247" s="86" t="s">
        <v>1304</v>
      </c>
      <c r="G247" s="1052" t="s">
        <v>38</v>
      </c>
      <c r="H247" s="932" t="s">
        <v>642</v>
      </c>
      <c r="I247" s="913" t="s">
        <v>531</v>
      </c>
      <c r="J247" s="923" t="s">
        <v>44</v>
      </c>
      <c r="K247" s="1099">
        <v>200000000</v>
      </c>
      <c r="L247" s="923" t="s">
        <v>168</v>
      </c>
      <c r="M247" s="448"/>
      <c r="N247" s="88"/>
      <c r="O247" s="912"/>
      <c r="P247" s="88"/>
    </row>
    <row r="248" spans="1:16" s="65" customFormat="1">
      <c r="A248" s="917"/>
      <c r="B248" s="917"/>
      <c r="C248" s="917"/>
      <c r="D248" s="917"/>
      <c r="E248" s="84"/>
      <c r="F248" s="87" t="s">
        <v>1303</v>
      </c>
      <c r="G248" s="1052"/>
      <c r="H248" s="932"/>
      <c r="I248" s="913"/>
      <c r="J248" s="932"/>
      <c r="K248" s="1143"/>
      <c r="L248" s="932"/>
      <c r="M248" s="421"/>
      <c r="N248" s="86"/>
      <c r="O248" s="913"/>
      <c r="P248" s="86"/>
    </row>
    <row r="249" spans="1:16" s="65" customFormat="1">
      <c r="A249" s="921">
        <v>2</v>
      </c>
      <c r="B249" s="921">
        <v>2</v>
      </c>
      <c r="C249" s="921">
        <v>5</v>
      </c>
      <c r="D249" s="921">
        <v>2</v>
      </c>
      <c r="E249" s="83"/>
      <c r="F249" s="86" t="s">
        <v>1088</v>
      </c>
      <c r="G249" s="81" t="s">
        <v>38</v>
      </c>
      <c r="H249" s="923" t="s">
        <v>73</v>
      </c>
      <c r="I249" s="912" t="s">
        <v>529</v>
      </c>
      <c r="J249" s="923" t="s">
        <v>44</v>
      </c>
      <c r="K249" s="1099">
        <v>400000000</v>
      </c>
      <c r="L249" s="923" t="s">
        <v>581</v>
      </c>
      <c r="M249" s="448"/>
      <c r="N249" s="88"/>
      <c r="O249" s="76"/>
      <c r="P249" s="88"/>
    </row>
    <row r="250" spans="1:16" s="65" customFormat="1">
      <c r="A250" s="917"/>
      <c r="B250" s="917"/>
      <c r="C250" s="917"/>
      <c r="D250" s="917"/>
      <c r="E250" s="84"/>
      <c r="F250" s="87" t="s">
        <v>1089</v>
      </c>
      <c r="G250" s="92" t="s">
        <v>41</v>
      </c>
      <c r="H250" s="924"/>
      <c r="I250" s="915"/>
      <c r="J250" s="932"/>
      <c r="K250" s="1100"/>
      <c r="L250" s="924"/>
      <c r="M250" s="422"/>
      <c r="N250" s="87"/>
      <c r="O250" s="82"/>
      <c r="P250" s="87"/>
    </row>
    <row r="251" spans="1:16" s="65" customFormat="1">
      <c r="A251" s="921">
        <v>2</v>
      </c>
      <c r="B251" s="921">
        <v>2</v>
      </c>
      <c r="C251" s="921">
        <v>5</v>
      </c>
      <c r="D251" s="921">
        <v>3</v>
      </c>
      <c r="E251" s="85"/>
      <c r="F251" s="88" t="s">
        <v>801</v>
      </c>
      <c r="G251" s="81" t="s">
        <v>38</v>
      </c>
      <c r="H251" s="923" t="s">
        <v>73</v>
      </c>
      <c r="I251" s="912" t="s">
        <v>618</v>
      </c>
      <c r="J251" s="923" t="s">
        <v>44</v>
      </c>
      <c r="K251" s="1099">
        <v>70000000</v>
      </c>
      <c r="L251" s="923" t="s">
        <v>308</v>
      </c>
      <c r="M251" s="912" t="s">
        <v>44</v>
      </c>
      <c r="N251" s="88"/>
      <c r="O251" s="76"/>
      <c r="P251" s="88"/>
    </row>
    <row r="252" spans="1:16" s="65" customFormat="1">
      <c r="A252" s="917"/>
      <c r="B252" s="917"/>
      <c r="C252" s="917"/>
      <c r="D252" s="917"/>
      <c r="E252" s="84"/>
      <c r="F252" s="87" t="s">
        <v>519</v>
      </c>
      <c r="G252" s="92" t="s">
        <v>41</v>
      </c>
      <c r="H252" s="924"/>
      <c r="I252" s="915"/>
      <c r="J252" s="924"/>
      <c r="K252" s="1100"/>
      <c r="L252" s="924"/>
      <c r="M252" s="915"/>
      <c r="N252" s="87"/>
      <c r="O252" s="82"/>
      <c r="P252" s="87"/>
    </row>
    <row r="253" spans="1:16" s="65" customFormat="1">
      <c r="A253" s="921">
        <v>2</v>
      </c>
      <c r="B253" s="921">
        <v>2</v>
      </c>
      <c r="C253" s="921">
        <v>5</v>
      </c>
      <c r="D253" s="921">
        <v>4</v>
      </c>
      <c r="E253" s="85"/>
      <c r="F253" s="88" t="s">
        <v>801</v>
      </c>
      <c r="G253" s="81" t="s">
        <v>38</v>
      </c>
      <c r="H253" s="923" t="s">
        <v>73</v>
      </c>
      <c r="I253" s="912" t="s">
        <v>618</v>
      </c>
      <c r="J253" s="923" t="s">
        <v>44</v>
      </c>
      <c r="K253" s="1099">
        <v>70000000</v>
      </c>
      <c r="L253" s="923" t="s">
        <v>308</v>
      </c>
      <c r="M253" s="912" t="s">
        <v>44</v>
      </c>
      <c r="N253" s="88"/>
      <c r="O253" s="76"/>
      <c r="P253" s="88"/>
    </row>
    <row r="254" spans="1:16" s="65" customFormat="1">
      <c r="A254" s="917"/>
      <c r="B254" s="917"/>
      <c r="C254" s="917"/>
      <c r="D254" s="917"/>
      <c r="E254" s="84"/>
      <c r="F254" s="87" t="s">
        <v>519</v>
      </c>
      <c r="G254" s="92" t="s">
        <v>41</v>
      </c>
      <c r="H254" s="924"/>
      <c r="I254" s="915"/>
      <c r="J254" s="924"/>
      <c r="K254" s="1100"/>
      <c r="L254" s="924"/>
      <c r="M254" s="915"/>
      <c r="N254" s="87"/>
      <c r="O254" s="82"/>
      <c r="P254" s="87"/>
    </row>
    <row r="255" spans="1:16" s="65" customFormat="1">
      <c r="A255" s="921">
        <v>2</v>
      </c>
      <c r="B255" s="921">
        <v>2</v>
      </c>
      <c r="C255" s="921">
        <v>5</v>
      </c>
      <c r="D255" s="921">
        <v>5</v>
      </c>
      <c r="E255" s="85"/>
      <c r="F255" s="88" t="s">
        <v>1090</v>
      </c>
      <c r="G255" s="81" t="s">
        <v>38</v>
      </c>
      <c r="H255" s="923" t="s">
        <v>63</v>
      </c>
      <c r="I255" s="912" t="s">
        <v>529</v>
      </c>
      <c r="J255" s="923" t="s">
        <v>44</v>
      </c>
      <c r="K255" s="1099">
        <v>200000000</v>
      </c>
      <c r="L255" s="923" t="s">
        <v>581</v>
      </c>
      <c r="M255" s="402"/>
      <c r="N255" s="88"/>
      <c r="O255" s="76"/>
      <c r="P255" s="88"/>
    </row>
    <row r="256" spans="1:16" s="65" customFormat="1">
      <c r="A256" s="917"/>
      <c r="B256" s="917"/>
      <c r="C256" s="917"/>
      <c r="D256" s="917"/>
      <c r="E256" s="84"/>
      <c r="F256" s="87" t="s">
        <v>519</v>
      </c>
      <c r="G256" s="92" t="s">
        <v>41</v>
      </c>
      <c r="H256" s="924"/>
      <c r="I256" s="915"/>
      <c r="J256" s="924"/>
      <c r="K256" s="1100"/>
      <c r="L256" s="924"/>
      <c r="M256" s="403"/>
      <c r="N256" s="87"/>
      <c r="O256" s="82"/>
      <c r="P256" s="87"/>
    </row>
    <row r="257" spans="1:16" s="65" customFormat="1">
      <c r="A257" s="921">
        <v>2</v>
      </c>
      <c r="B257" s="921">
        <v>2</v>
      </c>
      <c r="C257" s="921">
        <v>6</v>
      </c>
      <c r="D257" s="921">
        <v>1</v>
      </c>
      <c r="E257" s="83"/>
      <c r="F257" s="1101" t="s">
        <v>1013</v>
      </c>
      <c r="G257" s="81" t="s">
        <v>38</v>
      </c>
      <c r="H257" s="923" t="s">
        <v>108</v>
      </c>
      <c r="I257" s="912" t="s">
        <v>141</v>
      </c>
      <c r="J257" s="923" t="s">
        <v>44</v>
      </c>
      <c r="K257" s="1012">
        <v>170000000</v>
      </c>
      <c r="L257" s="923" t="s">
        <v>567</v>
      </c>
      <c r="M257" s="448"/>
      <c r="N257" s="88"/>
      <c r="O257" s="76"/>
      <c r="P257" s="88"/>
    </row>
    <row r="258" spans="1:16" s="65" customFormat="1">
      <c r="A258" s="917"/>
      <c r="B258" s="917"/>
      <c r="C258" s="917"/>
      <c r="D258" s="917"/>
      <c r="E258" s="84"/>
      <c r="F258" s="1102"/>
      <c r="G258" s="92" t="s">
        <v>41</v>
      </c>
      <c r="H258" s="924"/>
      <c r="I258" s="915"/>
      <c r="J258" s="924"/>
      <c r="K258" s="1005"/>
      <c r="L258" s="924"/>
      <c r="M258" s="422"/>
      <c r="N258" s="87"/>
      <c r="O258" s="82"/>
      <c r="P258" s="87"/>
    </row>
    <row r="259" spans="1:16" s="65" customFormat="1">
      <c r="A259" s="921">
        <v>2</v>
      </c>
      <c r="B259" s="921">
        <v>2</v>
      </c>
      <c r="C259" s="921">
        <v>6</v>
      </c>
      <c r="D259" s="921">
        <v>2</v>
      </c>
      <c r="E259" s="85"/>
      <c r="F259" s="1158" t="s">
        <v>729</v>
      </c>
      <c r="G259" s="93" t="s">
        <v>38</v>
      </c>
      <c r="H259" s="932" t="s">
        <v>185</v>
      </c>
      <c r="I259" s="913" t="s">
        <v>116</v>
      </c>
      <c r="J259" s="932" t="s">
        <v>44</v>
      </c>
      <c r="K259" s="1011">
        <v>200000000</v>
      </c>
      <c r="L259" s="932" t="s">
        <v>567</v>
      </c>
      <c r="M259" s="421"/>
      <c r="N259" s="86"/>
      <c r="O259" s="74"/>
      <c r="P259" s="86"/>
    </row>
    <row r="260" spans="1:16" s="65" customFormat="1">
      <c r="A260" s="917"/>
      <c r="B260" s="917"/>
      <c r="C260" s="917"/>
      <c r="D260" s="917"/>
      <c r="E260" s="84"/>
      <c r="F260" s="1102"/>
      <c r="G260" s="92" t="s">
        <v>41</v>
      </c>
      <c r="H260" s="924"/>
      <c r="I260" s="915"/>
      <c r="J260" s="924"/>
      <c r="K260" s="1005"/>
      <c r="L260" s="924"/>
      <c r="M260" s="422"/>
      <c r="N260" s="87"/>
      <c r="O260" s="82"/>
      <c r="P260" s="87"/>
    </row>
    <row r="261" spans="1:16" s="65" customFormat="1">
      <c r="A261" s="921">
        <v>2</v>
      </c>
      <c r="B261" s="921">
        <v>2</v>
      </c>
      <c r="C261" s="921">
        <v>6</v>
      </c>
      <c r="D261" s="921">
        <v>3</v>
      </c>
      <c r="E261" s="85"/>
      <c r="F261" s="86" t="s">
        <v>704</v>
      </c>
      <c r="G261" s="81" t="s">
        <v>38</v>
      </c>
      <c r="H261" s="923" t="s">
        <v>584</v>
      </c>
      <c r="I261" s="912" t="s">
        <v>545</v>
      </c>
      <c r="J261" s="923" t="s">
        <v>44</v>
      </c>
      <c r="K261" s="1012">
        <v>30000000</v>
      </c>
      <c r="L261" s="923" t="s">
        <v>308</v>
      </c>
      <c r="M261" s="912" t="s">
        <v>44</v>
      </c>
      <c r="N261" s="88"/>
      <c r="O261" s="76"/>
      <c r="P261" s="88"/>
    </row>
    <row r="262" spans="1:16" s="65" customFormat="1">
      <c r="A262" s="917"/>
      <c r="B262" s="917"/>
      <c r="C262" s="917"/>
      <c r="D262" s="917"/>
      <c r="E262" s="84"/>
      <c r="F262" s="87" t="s">
        <v>705</v>
      </c>
      <c r="G262" s="92" t="s">
        <v>41</v>
      </c>
      <c r="H262" s="924"/>
      <c r="I262" s="915"/>
      <c r="J262" s="924"/>
      <c r="K262" s="1005"/>
      <c r="L262" s="924"/>
      <c r="M262" s="915"/>
      <c r="N262" s="87"/>
      <c r="O262" s="82"/>
      <c r="P262" s="87"/>
    </row>
    <row r="263" spans="1:16" s="65" customFormat="1">
      <c r="A263" s="921">
        <v>2</v>
      </c>
      <c r="B263" s="921">
        <v>2</v>
      </c>
      <c r="C263" s="921">
        <v>6</v>
      </c>
      <c r="D263" s="921">
        <v>4</v>
      </c>
      <c r="E263" s="83"/>
      <c r="F263" s="86" t="s">
        <v>790</v>
      </c>
      <c r="G263" s="448" t="s">
        <v>38</v>
      </c>
      <c r="H263" s="923" t="s">
        <v>577</v>
      </c>
      <c r="I263" s="912" t="s">
        <v>540</v>
      </c>
      <c r="J263" s="923" t="s">
        <v>44</v>
      </c>
      <c r="K263" s="1099">
        <v>165000000</v>
      </c>
      <c r="L263" s="923" t="s">
        <v>308</v>
      </c>
      <c r="M263" s="912" t="s">
        <v>44</v>
      </c>
      <c r="N263" s="88"/>
      <c r="O263" s="76"/>
      <c r="P263" s="88"/>
    </row>
    <row r="264" spans="1:16" s="65" customFormat="1">
      <c r="A264" s="917"/>
      <c r="B264" s="917"/>
      <c r="C264" s="917"/>
      <c r="D264" s="917"/>
      <c r="E264" s="84"/>
      <c r="F264" s="87" t="s">
        <v>791</v>
      </c>
      <c r="G264" s="422" t="s">
        <v>41</v>
      </c>
      <c r="H264" s="924"/>
      <c r="I264" s="915"/>
      <c r="J264" s="924"/>
      <c r="K264" s="1100"/>
      <c r="L264" s="924"/>
      <c r="M264" s="915"/>
      <c r="N264" s="87"/>
      <c r="O264" s="82"/>
      <c r="P264" s="87"/>
    </row>
    <row r="265" spans="1:16" s="65" customFormat="1">
      <c r="A265" s="921">
        <v>2</v>
      </c>
      <c r="B265" s="921">
        <v>2</v>
      </c>
      <c r="C265" s="921">
        <v>6</v>
      </c>
      <c r="D265" s="921">
        <v>5</v>
      </c>
      <c r="E265" s="85"/>
      <c r="F265" s="1101" t="s">
        <v>719</v>
      </c>
      <c r="G265" s="421" t="s">
        <v>38</v>
      </c>
      <c r="H265" s="932" t="s">
        <v>124</v>
      </c>
      <c r="I265" s="421" t="s">
        <v>125</v>
      </c>
      <c r="J265" s="932" t="s">
        <v>44</v>
      </c>
      <c r="K265" s="1011">
        <v>450000000</v>
      </c>
      <c r="L265" s="932" t="s">
        <v>126</v>
      </c>
      <c r="M265" s="913" t="s">
        <v>44</v>
      </c>
      <c r="N265" s="86"/>
      <c r="O265" s="74"/>
      <c r="P265" s="86"/>
    </row>
    <row r="266" spans="1:16" s="65" customFormat="1">
      <c r="A266" s="917"/>
      <c r="B266" s="917"/>
      <c r="C266" s="917"/>
      <c r="D266" s="917"/>
      <c r="E266" s="84"/>
      <c r="F266" s="1102"/>
      <c r="G266" s="422" t="s">
        <v>41</v>
      </c>
      <c r="H266" s="924"/>
      <c r="I266" s="422" t="s">
        <v>128</v>
      </c>
      <c r="J266" s="924"/>
      <c r="K266" s="1005"/>
      <c r="L266" s="924"/>
      <c r="M266" s="915"/>
      <c r="N266" s="87"/>
      <c r="O266" s="82"/>
      <c r="P266" s="87"/>
    </row>
    <row r="267" spans="1:16" s="65" customFormat="1">
      <c r="A267" s="921">
        <v>2</v>
      </c>
      <c r="B267" s="921">
        <v>2</v>
      </c>
      <c r="C267" s="921">
        <v>6</v>
      </c>
      <c r="D267" s="921">
        <v>6</v>
      </c>
      <c r="E267" s="83"/>
      <c r="F267" s="86" t="s">
        <v>754</v>
      </c>
      <c r="G267" s="419" t="s">
        <v>38</v>
      </c>
      <c r="H267" s="932" t="s">
        <v>108</v>
      </c>
      <c r="I267" s="913" t="s">
        <v>542</v>
      </c>
      <c r="J267" s="923" t="s">
        <v>44</v>
      </c>
      <c r="K267" s="1012">
        <v>180000000</v>
      </c>
      <c r="L267" s="923" t="s">
        <v>308</v>
      </c>
      <c r="M267" s="912" t="s">
        <v>44</v>
      </c>
      <c r="N267" s="419"/>
      <c r="O267" s="421"/>
      <c r="P267" s="86"/>
    </row>
    <row r="268" spans="1:16" s="65" customFormat="1">
      <c r="A268" s="917"/>
      <c r="B268" s="917"/>
      <c r="C268" s="917"/>
      <c r="D268" s="917"/>
      <c r="E268" s="84"/>
      <c r="F268" s="87" t="s">
        <v>755</v>
      </c>
      <c r="G268" s="420" t="s">
        <v>41</v>
      </c>
      <c r="H268" s="924"/>
      <c r="I268" s="915"/>
      <c r="J268" s="924"/>
      <c r="K268" s="1005"/>
      <c r="L268" s="924"/>
      <c r="M268" s="915"/>
      <c r="N268" s="419"/>
      <c r="O268" s="421"/>
      <c r="P268" s="86"/>
    </row>
    <row r="269" spans="1:16" s="65" customFormat="1">
      <c r="A269" s="921">
        <v>2</v>
      </c>
      <c r="B269" s="921">
        <v>2</v>
      </c>
      <c r="C269" s="921">
        <v>6</v>
      </c>
      <c r="D269" s="921">
        <v>7</v>
      </c>
      <c r="E269" s="83"/>
      <c r="F269" s="86" t="s">
        <v>792</v>
      </c>
      <c r="G269" s="448" t="s">
        <v>38</v>
      </c>
      <c r="H269" s="923" t="s">
        <v>108</v>
      </c>
      <c r="I269" s="912" t="s">
        <v>116</v>
      </c>
      <c r="J269" s="923" t="s">
        <v>44</v>
      </c>
      <c r="K269" s="1099">
        <v>185000000</v>
      </c>
      <c r="L269" s="923" t="s">
        <v>308</v>
      </c>
      <c r="M269" s="912" t="s">
        <v>44</v>
      </c>
      <c r="N269" s="88"/>
      <c r="O269" s="76"/>
      <c r="P269" s="88"/>
    </row>
    <row r="270" spans="1:16" s="65" customFormat="1">
      <c r="A270" s="917"/>
      <c r="B270" s="917"/>
      <c r="C270" s="917"/>
      <c r="D270" s="917"/>
      <c r="E270" s="84"/>
      <c r="F270" s="87" t="s">
        <v>793</v>
      </c>
      <c r="G270" s="422" t="s">
        <v>41</v>
      </c>
      <c r="H270" s="924"/>
      <c r="I270" s="915"/>
      <c r="J270" s="932"/>
      <c r="K270" s="1100"/>
      <c r="L270" s="924"/>
      <c r="M270" s="915"/>
      <c r="N270" s="87"/>
      <c r="O270" s="82"/>
      <c r="P270" s="87"/>
    </row>
    <row r="271" spans="1:16">
      <c r="A271" s="921">
        <v>2</v>
      </c>
      <c r="B271" s="921">
        <v>2</v>
      </c>
      <c r="C271" s="921">
        <v>31</v>
      </c>
      <c r="D271" s="921">
        <v>1</v>
      </c>
      <c r="E271" s="83"/>
      <c r="F271" s="1158" t="s">
        <v>713</v>
      </c>
      <c r="G271" s="81" t="s">
        <v>38</v>
      </c>
      <c r="H271" s="923" t="s">
        <v>598</v>
      </c>
      <c r="I271" s="912" t="s">
        <v>131</v>
      </c>
      <c r="J271" s="923" t="s">
        <v>44</v>
      </c>
      <c r="K271" s="1012">
        <v>150000000</v>
      </c>
      <c r="L271" s="923" t="s">
        <v>309</v>
      </c>
      <c r="M271" s="448"/>
      <c r="N271" s="88"/>
      <c r="O271" s="76"/>
      <c r="P271" s="88"/>
    </row>
    <row r="272" spans="1:16">
      <c r="A272" s="917"/>
      <c r="B272" s="917"/>
      <c r="C272" s="917"/>
      <c r="D272" s="917"/>
      <c r="E272" s="84"/>
      <c r="F272" s="1102"/>
      <c r="G272" s="92" t="s">
        <v>41</v>
      </c>
      <c r="H272" s="924"/>
      <c r="I272" s="915"/>
      <c r="J272" s="924"/>
      <c r="K272" s="1005"/>
      <c r="L272" s="924"/>
      <c r="M272" s="422"/>
      <c r="N272" s="87"/>
      <c r="O272" s="82"/>
      <c r="P272" s="87"/>
    </row>
    <row r="273" spans="1:16" s="65" customFormat="1">
      <c r="A273" s="921">
        <v>2</v>
      </c>
      <c r="B273" s="921">
        <v>2</v>
      </c>
      <c r="C273" s="921">
        <v>35</v>
      </c>
      <c r="D273" s="921">
        <v>1</v>
      </c>
      <c r="E273" s="85"/>
      <c r="F273" s="1101" t="s">
        <v>817</v>
      </c>
      <c r="G273" s="448" t="s">
        <v>38</v>
      </c>
      <c r="H273" s="923" t="s">
        <v>71</v>
      </c>
      <c r="I273" s="912" t="s">
        <v>66</v>
      </c>
      <c r="J273" s="923" t="s">
        <v>44</v>
      </c>
      <c r="K273" s="1099">
        <v>2000000000</v>
      </c>
      <c r="L273" s="923" t="s">
        <v>168</v>
      </c>
      <c r="M273" s="101"/>
      <c r="N273" s="88"/>
      <c r="O273" s="76"/>
      <c r="P273" s="88"/>
    </row>
    <row r="274" spans="1:16" s="65" customFormat="1">
      <c r="A274" s="917"/>
      <c r="B274" s="917"/>
      <c r="C274" s="917"/>
      <c r="D274" s="917"/>
      <c r="E274" s="84"/>
      <c r="F274" s="1102"/>
      <c r="G274" s="422" t="s">
        <v>41</v>
      </c>
      <c r="H274" s="924"/>
      <c r="I274" s="915"/>
      <c r="J274" s="924"/>
      <c r="K274" s="1100"/>
      <c r="L274" s="924"/>
      <c r="M274" s="98"/>
      <c r="N274" s="87"/>
      <c r="O274" s="82"/>
      <c r="P274" s="87"/>
    </row>
    <row r="275" spans="1:16" s="65" customFormat="1">
      <c r="A275" s="921">
        <v>2</v>
      </c>
      <c r="B275" s="921">
        <v>2</v>
      </c>
      <c r="C275" s="921">
        <v>39</v>
      </c>
      <c r="D275" s="921">
        <v>1</v>
      </c>
      <c r="E275" s="83"/>
      <c r="F275" s="972" t="s">
        <v>672</v>
      </c>
      <c r="G275" s="421" t="s">
        <v>38</v>
      </c>
      <c r="H275" s="932" t="s">
        <v>566</v>
      </c>
      <c r="I275" s="913" t="s">
        <v>552</v>
      </c>
      <c r="J275" s="932" t="s">
        <v>44</v>
      </c>
      <c r="K275" s="1011">
        <v>900000000</v>
      </c>
      <c r="L275" s="932" t="s">
        <v>562</v>
      </c>
      <c r="M275" s="421"/>
      <c r="N275" s="86"/>
      <c r="O275" s="74"/>
      <c r="P275" s="86"/>
    </row>
    <row r="276" spans="1:16" s="65" customFormat="1">
      <c r="A276" s="917"/>
      <c r="B276" s="917"/>
      <c r="C276" s="917"/>
      <c r="D276" s="917"/>
      <c r="E276" s="84"/>
      <c r="F276" s="945"/>
      <c r="G276" s="422" t="s">
        <v>41</v>
      </c>
      <c r="H276" s="924"/>
      <c r="I276" s="915"/>
      <c r="J276" s="924"/>
      <c r="K276" s="1005"/>
      <c r="L276" s="924"/>
      <c r="M276" s="422"/>
      <c r="N276" s="87"/>
      <c r="O276" s="82"/>
      <c r="P276" s="87"/>
    </row>
    <row r="277" spans="1:16" s="65" customFormat="1">
      <c r="A277" s="921">
        <v>2</v>
      </c>
      <c r="B277" s="921">
        <v>2</v>
      </c>
      <c r="C277" s="921">
        <v>49</v>
      </c>
      <c r="D277" s="921">
        <v>1</v>
      </c>
      <c r="E277" s="83"/>
      <c r="F277" s="338" t="s">
        <v>1108</v>
      </c>
      <c r="G277" s="448" t="s">
        <v>38</v>
      </c>
      <c r="H277" s="923" t="s">
        <v>153</v>
      </c>
      <c r="I277" s="397" t="s">
        <v>1289</v>
      </c>
      <c r="J277" s="932" t="s">
        <v>44</v>
      </c>
      <c r="K277" s="1012">
        <v>3000000000</v>
      </c>
      <c r="L277" s="923" t="s">
        <v>168</v>
      </c>
      <c r="M277" s="912"/>
      <c r="N277" s="88"/>
      <c r="O277" s="76"/>
      <c r="P277" s="88"/>
    </row>
    <row r="278" spans="1:16" s="65" customFormat="1">
      <c r="A278" s="917"/>
      <c r="B278" s="917"/>
      <c r="C278" s="917"/>
      <c r="D278" s="917"/>
      <c r="E278" s="84"/>
      <c r="F278" s="451" t="s">
        <v>1107</v>
      </c>
      <c r="G278" s="422" t="s">
        <v>41</v>
      </c>
      <c r="H278" s="924"/>
      <c r="I278" s="398" t="s">
        <v>1288</v>
      </c>
      <c r="J278" s="924"/>
      <c r="K278" s="1005"/>
      <c r="L278" s="924"/>
      <c r="M278" s="915"/>
      <c r="N278" s="87"/>
      <c r="O278" s="82"/>
      <c r="P278" s="87"/>
    </row>
    <row r="279" spans="1:16" s="65" customFormat="1">
      <c r="A279" s="921">
        <v>2</v>
      </c>
      <c r="B279" s="921">
        <v>2</v>
      </c>
      <c r="C279" s="921">
        <v>49</v>
      </c>
      <c r="D279" s="921">
        <v>2</v>
      </c>
      <c r="E279" s="83"/>
      <c r="F279" s="86" t="s">
        <v>685</v>
      </c>
      <c r="G279" s="421" t="s">
        <v>38</v>
      </c>
      <c r="H279" s="932" t="s">
        <v>593</v>
      </c>
      <c r="I279" s="913" t="s">
        <v>572</v>
      </c>
      <c r="J279" s="923" t="s">
        <v>44</v>
      </c>
      <c r="K279" s="1011">
        <v>120000000</v>
      </c>
      <c r="L279" s="932" t="s">
        <v>308</v>
      </c>
      <c r="M279" s="913" t="s">
        <v>44</v>
      </c>
      <c r="N279" s="86"/>
      <c r="O279" s="74"/>
      <c r="P279" s="86"/>
    </row>
    <row r="280" spans="1:16" s="65" customFormat="1">
      <c r="A280" s="917"/>
      <c r="B280" s="917"/>
      <c r="C280" s="917"/>
      <c r="D280" s="917"/>
      <c r="E280" s="84"/>
      <c r="F280" s="87" t="s">
        <v>686</v>
      </c>
      <c r="G280" s="422" t="s">
        <v>41</v>
      </c>
      <c r="H280" s="924"/>
      <c r="I280" s="915"/>
      <c r="J280" s="924"/>
      <c r="K280" s="1005"/>
      <c r="L280" s="924"/>
      <c r="M280" s="915"/>
      <c r="N280" s="87"/>
      <c r="O280" s="82"/>
      <c r="P280" s="87"/>
    </row>
    <row r="281" spans="1:16">
      <c r="A281" s="921">
        <v>2</v>
      </c>
      <c r="B281" s="921">
        <v>2</v>
      </c>
      <c r="C281" s="921">
        <v>49</v>
      </c>
      <c r="D281" s="921">
        <v>3</v>
      </c>
      <c r="E281" s="83"/>
      <c r="F281" s="86" t="s">
        <v>1281</v>
      </c>
      <c r="G281" s="419" t="s">
        <v>38</v>
      </c>
      <c r="H281" s="932" t="s">
        <v>129</v>
      </c>
      <c r="I281" s="932" t="s">
        <v>116</v>
      </c>
      <c r="J281" s="932" t="s">
        <v>44</v>
      </c>
      <c r="K281" s="1011">
        <v>400000000</v>
      </c>
      <c r="L281" s="932" t="s">
        <v>168</v>
      </c>
      <c r="M281" s="419"/>
      <c r="N281" s="86"/>
      <c r="O281" s="419" t="s">
        <v>44</v>
      </c>
      <c r="P281" s="86"/>
    </row>
    <row r="282" spans="1:16">
      <c r="A282" s="917"/>
      <c r="B282" s="917"/>
      <c r="C282" s="917"/>
      <c r="D282" s="917"/>
      <c r="E282" s="84"/>
      <c r="F282" s="87" t="s">
        <v>1236</v>
      </c>
      <c r="G282" s="422" t="s">
        <v>41</v>
      </c>
      <c r="H282" s="924"/>
      <c r="I282" s="924"/>
      <c r="J282" s="924"/>
      <c r="K282" s="1005"/>
      <c r="L282" s="924"/>
      <c r="M282" s="422"/>
      <c r="N282" s="87"/>
      <c r="O282" s="422"/>
      <c r="P282" s="87"/>
    </row>
    <row r="283" spans="1:16" s="65" customFormat="1">
      <c r="A283" s="921">
        <v>2</v>
      </c>
      <c r="B283" s="921">
        <v>2</v>
      </c>
      <c r="C283" s="921">
        <v>49</v>
      </c>
      <c r="D283" s="921">
        <v>4</v>
      </c>
      <c r="E283" s="85"/>
      <c r="F283" s="1101" t="s">
        <v>1109</v>
      </c>
      <c r="G283" s="421" t="s">
        <v>38</v>
      </c>
      <c r="H283" s="932" t="s">
        <v>642</v>
      </c>
      <c r="I283" s="913" t="s">
        <v>165</v>
      </c>
      <c r="J283" s="932" t="s">
        <v>44</v>
      </c>
      <c r="K283" s="1143">
        <v>60000000</v>
      </c>
      <c r="L283" s="932" t="s">
        <v>308</v>
      </c>
      <c r="M283" s="1018" t="s">
        <v>44</v>
      </c>
      <c r="N283" s="86"/>
      <c r="O283" s="74"/>
      <c r="P283" s="86"/>
    </row>
    <row r="284" spans="1:16" s="65" customFormat="1">
      <c r="A284" s="917"/>
      <c r="B284" s="917"/>
      <c r="C284" s="917"/>
      <c r="D284" s="917"/>
      <c r="E284" s="84"/>
      <c r="F284" s="1102"/>
      <c r="G284" s="422" t="s">
        <v>41</v>
      </c>
      <c r="H284" s="924"/>
      <c r="I284" s="915"/>
      <c r="J284" s="924"/>
      <c r="K284" s="1100"/>
      <c r="L284" s="924"/>
      <c r="M284" s="1014"/>
      <c r="N284" s="87"/>
      <c r="O284" s="82"/>
      <c r="P284" s="87"/>
    </row>
    <row r="285" spans="1:16" s="65" customFormat="1">
      <c r="A285" s="921">
        <v>2</v>
      </c>
      <c r="B285" s="921">
        <v>2</v>
      </c>
      <c r="C285" s="921">
        <v>49</v>
      </c>
      <c r="D285" s="921">
        <v>5</v>
      </c>
      <c r="E285" s="85"/>
      <c r="F285" s="1101" t="s">
        <v>802</v>
      </c>
      <c r="G285" s="421" t="s">
        <v>38</v>
      </c>
      <c r="H285" s="923" t="s">
        <v>533</v>
      </c>
      <c r="I285" s="923" t="s">
        <v>165</v>
      </c>
      <c r="J285" s="923" t="s">
        <v>44</v>
      </c>
      <c r="K285" s="1099">
        <v>50000000</v>
      </c>
      <c r="L285" s="923" t="s">
        <v>308</v>
      </c>
      <c r="M285" s="923" t="s">
        <v>44</v>
      </c>
      <c r="N285" s="86"/>
      <c r="O285" s="74"/>
      <c r="P285" s="86"/>
    </row>
    <row r="286" spans="1:16" s="65" customFormat="1">
      <c r="A286" s="917"/>
      <c r="B286" s="917"/>
      <c r="C286" s="917"/>
      <c r="D286" s="917"/>
      <c r="E286" s="84"/>
      <c r="F286" s="1102"/>
      <c r="G286" s="422" t="s">
        <v>41</v>
      </c>
      <c r="H286" s="924"/>
      <c r="I286" s="924"/>
      <c r="J286" s="924"/>
      <c r="K286" s="1100"/>
      <c r="L286" s="924"/>
      <c r="M286" s="924"/>
      <c r="N286" s="86"/>
      <c r="O286" s="74"/>
      <c r="P286" s="86"/>
    </row>
    <row r="287" spans="1:16" s="65" customFormat="1">
      <c r="A287" s="921">
        <v>2</v>
      </c>
      <c r="B287" s="921">
        <v>2</v>
      </c>
      <c r="C287" s="921">
        <v>49</v>
      </c>
      <c r="D287" s="921">
        <v>6</v>
      </c>
      <c r="E287" s="83"/>
      <c r="F287" s="86" t="s">
        <v>804</v>
      </c>
      <c r="G287" s="448" t="s">
        <v>38</v>
      </c>
      <c r="H287" s="923" t="s">
        <v>655</v>
      </c>
      <c r="I287" s="912" t="s">
        <v>524</v>
      </c>
      <c r="J287" s="923" t="s">
        <v>44</v>
      </c>
      <c r="K287" s="1099">
        <v>500000000</v>
      </c>
      <c r="L287" s="923" t="s">
        <v>168</v>
      </c>
      <c r="M287" s="95"/>
      <c r="N287" s="88"/>
      <c r="O287" s="76"/>
      <c r="P287" s="88"/>
    </row>
    <row r="288" spans="1:16" s="65" customFormat="1" ht="22.5" customHeight="1">
      <c r="A288" s="917"/>
      <c r="B288" s="917"/>
      <c r="C288" s="917"/>
      <c r="D288" s="917"/>
      <c r="E288" s="84"/>
      <c r="F288" s="87" t="s">
        <v>715</v>
      </c>
      <c r="G288" s="422" t="s">
        <v>41</v>
      </c>
      <c r="H288" s="924"/>
      <c r="I288" s="915"/>
      <c r="J288" s="924"/>
      <c r="K288" s="1100"/>
      <c r="L288" s="924"/>
      <c r="M288" s="420"/>
      <c r="N288" s="87"/>
      <c r="O288" s="82"/>
      <c r="P288" s="87"/>
    </row>
    <row r="289" spans="1:16" s="65" customFormat="1" ht="30.75" customHeight="1">
      <c r="A289" s="921">
        <v>2</v>
      </c>
      <c r="B289" s="921">
        <v>2</v>
      </c>
      <c r="C289" s="921">
        <v>49</v>
      </c>
      <c r="D289" s="921">
        <v>7</v>
      </c>
      <c r="E289" s="83"/>
      <c r="F289" s="86" t="s">
        <v>1299</v>
      </c>
      <c r="G289" s="93" t="s">
        <v>38</v>
      </c>
      <c r="H289" s="932" t="s">
        <v>1058</v>
      </c>
      <c r="I289" s="943" t="s">
        <v>1015</v>
      </c>
      <c r="J289" s="923" t="s">
        <v>44</v>
      </c>
      <c r="K289" s="1143">
        <v>500000000</v>
      </c>
      <c r="L289" s="932" t="s">
        <v>168</v>
      </c>
      <c r="M289" s="438"/>
      <c r="N289" s="86"/>
      <c r="O289" s="74"/>
      <c r="P289" s="86"/>
    </row>
    <row r="290" spans="1:16" s="65" customFormat="1" ht="39.75" customHeight="1" thickBot="1">
      <c r="A290" s="922"/>
      <c r="B290" s="922"/>
      <c r="C290" s="922"/>
      <c r="D290" s="922"/>
      <c r="E290" s="56"/>
      <c r="F290" s="91" t="s">
        <v>1298</v>
      </c>
      <c r="G290" s="143" t="s">
        <v>41</v>
      </c>
      <c r="H290" s="1000"/>
      <c r="I290" s="948"/>
      <c r="J290" s="1000"/>
      <c r="K290" s="1144"/>
      <c r="L290" s="1000"/>
      <c r="M290" s="423"/>
      <c r="N290" s="91"/>
      <c r="O290" s="91"/>
      <c r="P290" s="91"/>
    </row>
    <row r="291" spans="1:16" s="65" customFormat="1">
      <c r="A291" s="131"/>
      <c r="B291" s="342"/>
      <c r="C291" s="342"/>
      <c r="D291" s="342"/>
      <c r="E291" s="343"/>
      <c r="F291" s="1176" t="s">
        <v>8</v>
      </c>
      <c r="G291" s="1179" t="s">
        <v>11</v>
      </c>
      <c r="H291" s="1179" t="s">
        <v>12</v>
      </c>
      <c r="I291" s="1179" t="s">
        <v>13</v>
      </c>
      <c r="J291" s="161"/>
      <c r="K291" s="1182" t="s">
        <v>14</v>
      </c>
      <c r="L291" s="1176"/>
      <c r="M291" s="1182" t="s">
        <v>9</v>
      </c>
      <c r="N291" s="1184"/>
      <c r="O291" s="1184"/>
      <c r="P291" s="1176"/>
    </row>
    <row r="292" spans="1:16" s="65" customFormat="1" ht="15.75" thickBot="1">
      <c r="A292" s="344"/>
      <c r="B292" s="345"/>
      <c r="C292" s="345"/>
      <c r="D292" s="345"/>
      <c r="E292" s="346"/>
      <c r="F292" s="1177"/>
      <c r="G292" s="1180"/>
      <c r="H292" s="1180"/>
      <c r="I292" s="1180"/>
      <c r="J292" s="436" t="s">
        <v>1118</v>
      </c>
      <c r="K292" s="1183"/>
      <c r="L292" s="1178"/>
      <c r="M292" s="1183"/>
      <c r="N292" s="1185"/>
      <c r="O292" s="1185"/>
      <c r="P292" s="1178"/>
    </row>
    <row r="293" spans="1:16" s="65" customFormat="1" ht="15.75">
      <c r="A293" s="1186" t="s">
        <v>462</v>
      </c>
      <c r="B293" s="1187"/>
      <c r="C293" s="1187"/>
      <c r="D293" s="1187"/>
      <c r="E293" s="1188"/>
      <c r="F293" s="1177"/>
      <c r="G293" s="1180"/>
      <c r="H293" s="1180"/>
      <c r="I293" s="1180"/>
      <c r="J293" s="443" t="s">
        <v>186</v>
      </c>
      <c r="K293" s="1180" t="s">
        <v>257</v>
      </c>
      <c r="L293" s="1189" t="s">
        <v>256</v>
      </c>
      <c r="M293" s="449" t="s">
        <v>312</v>
      </c>
      <c r="N293" s="424" t="s">
        <v>314</v>
      </c>
      <c r="O293" s="424" t="s">
        <v>314</v>
      </c>
      <c r="P293" s="226" t="s">
        <v>1290</v>
      </c>
    </row>
    <row r="294" spans="1:16" s="65" customFormat="1" ht="15.75">
      <c r="A294" s="1186" t="s">
        <v>1119</v>
      </c>
      <c r="B294" s="1187"/>
      <c r="C294" s="1187"/>
      <c r="D294" s="1187"/>
      <c r="E294" s="1188"/>
      <c r="F294" s="1177"/>
      <c r="G294" s="1180"/>
      <c r="H294" s="1180"/>
      <c r="I294" s="1180"/>
      <c r="J294" s="443" t="s">
        <v>19</v>
      </c>
      <c r="K294" s="1180"/>
      <c r="L294" s="1189"/>
      <c r="M294" s="449" t="s">
        <v>313</v>
      </c>
      <c r="N294" s="445" t="s">
        <v>1232</v>
      </c>
      <c r="O294" s="445" t="s">
        <v>1233</v>
      </c>
      <c r="P294" s="429" t="s">
        <v>93</v>
      </c>
    </row>
    <row r="295" spans="1:16" s="65" customFormat="1" ht="16.5" thickBot="1">
      <c r="A295" s="347"/>
      <c r="B295" s="348"/>
      <c r="C295" s="348"/>
      <c r="D295" s="348"/>
      <c r="E295" s="349"/>
      <c r="F295" s="1178"/>
      <c r="G295" s="1181"/>
      <c r="H295" s="1181"/>
      <c r="I295" s="1181"/>
      <c r="J295" s="80"/>
      <c r="K295" s="1181"/>
      <c r="L295" s="1185"/>
      <c r="M295" s="90"/>
      <c r="N295" s="425"/>
      <c r="O295" s="425"/>
      <c r="P295" s="429" t="s">
        <v>1302</v>
      </c>
    </row>
    <row r="296" spans="1:16" s="65" customFormat="1" ht="16.5" thickBot="1">
      <c r="A296" s="176" t="s">
        <v>24</v>
      </c>
      <c r="B296" s="177" t="s">
        <v>25</v>
      </c>
      <c r="C296" s="430" t="s">
        <v>1065</v>
      </c>
      <c r="D296" s="430" t="s">
        <v>1066</v>
      </c>
      <c r="E296" s="430" t="s">
        <v>26</v>
      </c>
      <c r="F296" s="430" t="s">
        <v>1312</v>
      </c>
      <c r="G296" s="178" t="s">
        <v>28</v>
      </c>
      <c r="H296" s="177" t="s">
        <v>29</v>
      </c>
      <c r="I296" s="178" t="s">
        <v>1067</v>
      </c>
      <c r="J296" s="177" t="s">
        <v>30</v>
      </c>
      <c r="K296" s="178" t="s">
        <v>31</v>
      </c>
      <c r="L296" s="177" t="s">
        <v>32</v>
      </c>
      <c r="M296" s="178" t="s">
        <v>33</v>
      </c>
      <c r="N296" s="177" t="s">
        <v>34</v>
      </c>
      <c r="O296" s="177" t="s">
        <v>16</v>
      </c>
      <c r="P296" s="430" t="s">
        <v>1068</v>
      </c>
    </row>
    <row r="297" spans="1:16" s="65" customFormat="1" ht="18.75" customHeight="1">
      <c r="A297" s="949">
        <v>2</v>
      </c>
      <c r="B297" s="949">
        <v>3</v>
      </c>
      <c r="C297" s="507"/>
      <c r="D297" s="507"/>
      <c r="E297" s="507"/>
      <c r="F297" s="1154" t="s">
        <v>1176</v>
      </c>
      <c r="G297" s="439"/>
      <c r="H297" s="404"/>
      <c r="I297" s="437"/>
      <c r="J297" s="404"/>
      <c r="K297" s="350"/>
      <c r="L297" s="351"/>
      <c r="M297" s="418"/>
      <c r="N297" s="132"/>
      <c r="O297" s="108"/>
      <c r="P297" s="310"/>
    </row>
    <row r="298" spans="1:16" s="65" customFormat="1" ht="18.75">
      <c r="A298" s="1191"/>
      <c r="B298" s="1191"/>
      <c r="C298" s="508"/>
      <c r="D298" s="508"/>
      <c r="E298" s="508"/>
      <c r="F298" s="1190"/>
      <c r="G298" s="420"/>
      <c r="H298" s="387"/>
      <c r="I298" s="408"/>
      <c r="J298" s="387"/>
      <c r="K298" s="352"/>
      <c r="L298" s="353"/>
      <c r="M298" s="398"/>
      <c r="N298" s="354"/>
      <c r="O298" s="87"/>
      <c r="P298" s="298"/>
    </row>
    <row r="299" spans="1:16" s="65" customFormat="1">
      <c r="A299" s="921">
        <v>2</v>
      </c>
      <c r="B299" s="921">
        <v>3</v>
      </c>
      <c r="C299" s="921">
        <v>3</v>
      </c>
      <c r="D299" s="921"/>
      <c r="E299" s="921"/>
      <c r="F299" s="946" t="s">
        <v>1177</v>
      </c>
      <c r="G299" s="419"/>
      <c r="H299" s="401"/>
      <c r="I299" s="407"/>
      <c r="J299" s="401"/>
      <c r="K299" s="355"/>
      <c r="L299" s="356"/>
      <c r="M299" s="400"/>
      <c r="N299" s="322"/>
      <c r="O299" s="86"/>
      <c r="P299" s="88"/>
    </row>
    <row r="300" spans="1:16" s="65" customFormat="1">
      <c r="A300" s="917"/>
      <c r="B300" s="917"/>
      <c r="C300" s="917"/>
      <c r="D300" s="917"/>
      <c r="E300" s="917"/>
      <c r="F300" s="947"/>
      <c r="G300" s="420"/>
      <c r="H300" s="401"/>
      <c r="I300" s="407"/>
      <c r="J300" s="401"/>
      <c r="K300" s="416"/>
      <c r="L300" s="417"/>
      <c r="M300" s="400"/>
      <c r="N300" s="322"/>
      <c r="O300" s="86"/>
      <c r="P300" s="87"/>
    </row>
    <row r="301" spans="1:16" s="65" customFormat="1">
      <c r="A301" s="921">
        <v>2</v>
      </c>
      <c r="B301" s="921">
        <v>3</v>
      </c>
      <c r="C301" s="921">
        <v>3</v>
      </c>
      <c r="D301" s="921">
        <v>2</v>
      </c>
      <c r="E301" s="921">
        <v>1</v>
      </c>
      <c r="F301" s="357" t="s">
        <v>1178</v>
      </c>
      <c r="G301" s="439" t="s">
        <v>38</v>
      </c>
      <c r="H301" s="912" t="s">
        <v>209</v>
      </c>
      <c r="I301" s="339" t="s">
        <v>1179</v>
      </c>
      <c r="J301" s="921" t="s">
        <v>1152</v>
      </c>
      <c r="K301" s="941">
        <v>2500000</v>
      </c>
      <c r="L301" s="921" t="s">
        <v>308</v>
      </c>
      <c r="M301" s="920" t="s">
        <v>44</v>
      </c>
      <c r="N301" s="358"/>
      <c r="O301" s="88"/>
      <c r="P301" s="302"/>
    </row>
    <row r="302" spans="1:16" s="65" customFormat="1">
      <c r="A302" s="917"/>
      <c r="B302" s="917"/>
      <c r="C302" s="917"/>
      <c r="D302" s="917"/>
      <c r="E302" s="917"/>
      <c r="F302" s="240"/>
      <c r="G302" s="420" t="s">
        <v>41</v>
      </c>
      <c r="H302" s="915"/>
      <c r="I302" s="312" t="s">
        <v>1180</v>
      </c>
      <c r="J302" s="917"/>
      <c r="K302" s="942"/>
      <c r="L302" s="917"/>
      <c r="M302" s="919"/>
      <c r="N302" s="354"/>
      <c r="O302" s="87"/>
      <c r="P302" s="298"/>
    </row>
    <row r="303" spans="1:16" s="65" customFormat="1">
      <c r="A303" s="916">
        <v>2</v>
      </c>
      <c r="B303" s="916">
        <v>3</v>
      </c>
      <c r="C303" s="916">
        <v>3</v>
      </c>
      <c r="D303" s="916">
        <v>2</v>
      </c>
      <c r="E303" s="916">
        <v>2</v>
      </c>
      <c r="F303" s="239" t="s">
        <v>1297</v>
      </c>
      <c r="G303" s="419" t="s">
        <v>38</v>
      </c>
      <c r="H303" s="913" t="s">
        <v>204</v>
      </c>
      <c r="I303" s="943" t="s">
        <v>205</v>
      </c>
      <c r="J303" s="932" t="s">
        <v>1152</v>
      </c>
      <c r="K303" s="973">
        <v>10000000</v>
      </c>
      <c r="L303" s="916" t="s">
        <v>308</v>
      </c>
      <c r="M303" s="918" t="s">
        <v>44</v>
      </c>
      <c r="N303" s="322"/>
      <c r="O303" s="86"/>
      <c r="P303" s="297"/>
    </row>
    <row r="304" spans="1:16" s="65" customFormat="1">
      <c r="A304" s="917"/>
      <c r="B304" s="917"/>
      <c r="C304" s="917"/>
      <c r="D304" s="917"/>
      <c r="E304" s="917"/>
      <c r="F304" s="239" t="s">
        <v>1296</v>
      </c>
      <c r="G304" s="420" t="s">
        <v>41</v>
      </c>
      <c r="H304" s="915"/>
      <c r="I304" s="936"/>
      <c r="J304" s="924"/>
      <c r="K304" s="942"/>
      <c r="L304" s="917"/>
      <c r="M304" s="919"/>
      <c r="N304" s="354"/>
      <c r="O304" s="87"/>
      <c r="P304" s="298"/>
    </row>
    <row r="305" spans="1:16" s="65" customFormat="1">
      <c r="A305" s="921">
        <v>2</v>
      </c>
      <c r="B305" s="921">
        <v>3</v>
      </c>
      <c r="C305" s="921">
        <v>3</v>
      </c>
      <c r="D305" s="921">
        <v>2</v>
      </c>
      <c r="E305" s="921">
        <v>3</v>
      </c>
      <c r="F305" s="1101" t="s">
        <v>1181</v>
      </c>
      <c r="G305" s="419" t="s">
        <v>38</v>
      </c>
      <c r="H305" s="912" t="s">
        <v>224</v>
      </c>
      <c r="I305" s="935" t="s">
        <v>560</v>
      </c>
      <c r="J305" s="921" t="s">
        <v>1152</v>
      </c>
      <c r="K305" s="941">
        <f>16200000/6</f>
        <v>2700000</v>
      </c>
      <c r="L305" s="921" t="s">
        <v>308</v>
      </c>
      <c r="M305" s="925" t="s">
        <v>44</v>
      </c>
      <c r="N305" s="358"/>
      <c r="O305" s="88"/>
      <c r="P305" s="297"/>
    </row>
    <row r="306" spans="1:16" s="65" customFormat="1">
      <c r="A306" s="917"/>
      <c r="B306" s="917"/>
      <c r="C306" s="917"/>
      <c r="D306" s="917"/>
      <c r="E306" s="917"/>
      <c r="F306" s="1102"/>
      <c r="G306" s="420" t="s">
        <v>41</v>
      </c>
      <c r="H306" s="915"/>
      <c r="I306" s="936"/>
      <c r="J306" s="917"/>
      <c r="K306" s="942"/>
      <c r="L306" s="917"/>
      <c r="M306" s="970"/>
      <c r="N306" s="354"/>
      <c r="O306" s="87"/>
      <c r="P306" s="298"/>
    </row>
    <row r="307" spans="1:16" s="65" customFormat="1">
      <c r="A307" s="921">
        <v>2</v>
      </c>
      <c r="B307" s="921">
        <v>3</v>
      </c>
      <c r="C307" s="921">
        <v>3</v>
      </c>
      <c r="D307" s="921">
        <v>2</v>
      </c>
      <c r="E307" s="921">
        <v>20</v>
      </c>
      <c r="F307" s="1101" t="s">
        <v>823</v>
      </c>
      <c r="G307" s="419" t="s">
        <v>38</v>
      </c>
      <c r="H307" s="421" t="s">
        <v>193</v>
      </c>
      <c r="I307" s="311" t="s">
        <v>54</v>
      </c>
      <c r="J307" s="916" t="s">
        <v>1152</v>
      </c>
      <c r="K307" s="973">
        <f>60000000/6</f>
        <v>10000000</v>
      </c>
      <c r="L307" s="916" t="s">
        <v>308</v>
      </c>
      <c r="M307" s="918" t="s">
        <v>44</v>
      </c>
      <c r="N307" s="322"/>
      <c r="O307" s="86"/>
      <c r="P307" s="297"/>
    </row>
    <row r="308" spans="1:16" s="65" customFormat="1">
      <c r="A308" s="917"/>
      <c r="B308" s="917"/>
      <c r="C308" s="917"/>
      <c r="D308" s="917"/>
      <c r="E308" s="917"/>
      <c r="F308" s="1102"/>
      <c r="G308" s="420" t="s">
        <v>41</v>
      </c>
      <c r="H308" s="422" t="s">
        <v>194</v>
      </c>
      <c r="I308" s="312" t="s">
        <v>1182</v>
      </c>
      <c r="J308" s="917"/>
      <c r="K308" s="942"/>
      <c r="L308" s="917"/>
      <c r="M308" s="918"/>
      <c r="N308" s="354"/>
      <c r="O308" s="87"/>
      <c r="P308" s="298"/>
    </row>
    <row r="309" spans="1:16" s="65" customFormat="1">
      <c r="A309" s="921">
        <v>2</v>
      </c>
      <c r="B309" s="921">
        <v>3</v>
      </c>
      <c r="C309" s="921">
        <v>3</v>
      </c>
      <c r="D309" s="921">
        <v>2</v>
      </c>
      <c r="E309" s="921">
        <v>20</v>
      </c>
      <c r="F309" s="1101" t="s">
        <v>1183</v>
      </c>
      <c r="G309" s="419" t="s">
        <v>38</v>
      </c>
      <c r="H309" s="912" t="s">
        <v>195</v>
      </c>
      <c r="I309" s="339" t="s">
        <v>196</v>
      </c>
      <c r="J309" s="921" t="s">
        <v>1152</v>
      </c>
      <c r="K309" s="941">
        <f>36000000/6</f>
        <v>6000000</v>
      </c>
      <c r="L309" s="921" t="s">
        <v>308</v>
      </c>
      <c r="M309" s="920" t="s">
        <v>44</v>
      </c>
      <c r="N309" s="358"/>
      <c r="O309" s="88"/>
      <c r="P309" s="302"/>
    </row>
    <row r="310" spans="1:16" s="65" customFormat="1">
      <c r="A310" s="917"/>
      <c r="B310" s="917"/>
      <c r="C310" s="917"/>
      <c r="D310" s="917"/>
      <c r="E310" s="917"/>
      <c r="F310" s="1102"/>
      <c r="G310" s="420" t="s">
        <v>41</v>
      </c>
      <c r="H310" s="915"/>
      <c r="I310" s="312" t="s">
        <v>197</v>
      </c>
      <c r="J310" s="917"/>
      <c r="K310" s="942"/>
      <c r="L310" s="917"/>
      <c r="M310" s="919"/>
      <c r="N310" s="354"/>
      <c r="O310" s="87"/>
      <c r="P310" s="298"/>
    </row>
    <row r="311" spans="1:16" s="65" customFormat="1">
      <c r="A311" s="921">
        <v>2</v>
      </c>
      <c r="B311" s="921">
        <v>3</v>
      </c>
      <c r="C311" s="921">
        <v>4</v>
      </c>
      <c r="D311" s="85"/>
      <c r="E311" s="85"/>
      <c r="F311" s="499" t="s">
        <v>1295</v>
      </c>
      <c r="G311" s="439" t="s">
        <v>38</v>
      </c>
      <c r="H311" s="912"/>
      <c r="I311" s="935"/>
      <c r="J311" s="923"/>
      <c r="K311" s="941"/>
      <c r="L311" s="921"/>
      <c r="M311" s="920"/>
      <c r="N311" s="358"/>
      <c r="O311" s="88"/>
      <c r="P311" s="297"/>
    </row>
    <row r="312" spans="1:16" s="65" customFormat="1">
      <c r="A312" s="917"/>
      <c r="B312" s="917"/>
      <c r="C312" s="917"/>
      <c r="D312" s="84"/>
      <c r="E312" s="84"/>
      <c r="F312" s="493" t="s">
        <v>1314</v>
      </c>
      <c r="G312" s="420" t="s">
        <v>41</v>
      </c>
      <c r="H312" s="915"/>
      <c r="I312" s="936"/>
      <c r="J312" s="924"/>
      <c r="K312" s="942"/>
      <c r="L312" s="917"/>
      <c r="M312" s="919"/>
      <c r="N312" s="354"/>
      <c r="O312" s="87"/>
      <c r="P312" s="298"/>
    </row>
    <row r="313" spans="1:16" s="65" customFormat="1">
      <c r="A313" s="916">
        <v>2</v>
      </c>
      <c r="B313" s="916">
        <v>3</v>
      </c>
      <c r="C313" s="916">
        <v>4</v>
      </c>
      <c r="D313" s="916">
        <v>2</v>
      </c>
      <c r="E313" s="83"/>
      <c r="F313" s="239" t="s">
        <v>1184</v>
      </c>
      <c r="G313" s="303" t="s">
        <v>38</v>
      </c>
      <c r="H313" s="397" t="s">
        <v>57</v>
      </c>
      <c r="I313" s="339" t="s">
        <v>1185</v>
      </c>
      <c r="J313" s="392" t="s">
        <v>1152</v>
      </c>
      <c r="K313" s="414">
        <f>120000000/6</f>
        <v>20000000</v>
      </c>
      <c r="L313" s="392" t="s">
        <v>308</v>
      </c>
      <c r="M313" s="406" t="s">
        <v>44</v>
      </c>
      <c r="N313" s="322"/>
      <c r="O313" s="86"/>
      <c r="P313" s="302"/>
    </row>
    <row r="314" spans="1:16" s="65" customFormat="1">
      <c r="A314" s="917"/>
      <c r="B314" s="917"/>
      <c r="C314" s="917"/>
      <c r="D314" s="917"/>
      <c r="E314" s="84"/>
      <c r="F314" s="240"/>
      <c r="G314" s="304" t="s">
        <v>41</v>
      </c>
      <c r="H314" s="398"/>
      <c r="I314" s="311" t="s">
        <v>1186</v>
      </c>
      <c r="J314" s="393"/>
      <c r="K314" s="415"/>
      <c r="L314" s="393"/>
      <c r="M314" s="395"/>
      <c r="N314" s="354"/>
      <c r="O314" s="87"/>
      <c r="P314" s="298"/>
    </row>
    <row r="315" spans="1:16" s="65" customFormat="1">
      <c r="A315" s="921">
        <v>2</v>
      </c>
      <c r="B315" s="921">
        <v>3</v>
      </c>
      <c r="C315" s="921">
        <v>4</v>
      </c>
      <c r="D315" s="921">
        <v>3</v>
      </c>
      <c r="E315" s="85"/>
      <c r="F315" s="357" t="s">
        <v>1019</v>
      </c>
      <c r="G315" s="419" t="s">
        <v>38</v>
      </c>
      <c r="H315" s="386" t="s">
        <v>1020</v>
      </c>
      <c r="I315" s="386" t="s">
        <v>196</v>
      </c>
      <c r="J315" s="392" t="s">
        <v>1152</v>
      </c>
      <c r="K315" s="441">
        <v>12000000</v>
      </c>
      <c r="L315" s="392" t="s">
        <v>308</v>
      </c>
      <c r="M315" s="384" t="s">
        <v>44</v>
      </c>
      <c r="N315" s="311"/>
      <c r="O315" s="419"/>
      <c r="P315" s="302"/>
    </row>
    <row r="316" spans="1:16" s="65" customFormat="1">
      <c r="A316" s="917"/>
      <c r="B316" s="917"/>
      <c r="C316" s="917"/>
      <c r="D316" s="917"/>
      <c r="E316" s="84"/>
      <c r="F316" s="451"/>
      <c r="G316" s="420" t="s">
        <v>41</v>
      </c>
      <c r="H316" s="387"/>
      <c r="I316" s="387"/>
      <c r="J316" s="393"/>
      <c r="K316" s="442"/>
      <c r="L316" s="393"/>
      <c r="M316" s="385"/>
      <c r="N316" s="312"/>
      <c r="O316" s="420"/>
      <c r="P316" s="298"/>
    </row>
    <row r="317" spans="1:16" s="65" customFormat="1">
      <c r="A317" s="921">
        <v>2</v>
      </c>
      <c r="B317" s="921">
        <v>3</v>
      </c>
      <c r="C317" s="921">
        <v>6</v>
      </c>
      <c r="D317" s="85"/>
      <c r="E317" s="85"/>
      <c r="F317" s="1117" t="s">
        <v>1187</v>
      </c>
      <c r="G317" s="419" t="s">
        <v>38</v>
      </c>
      <c r="H317" s="83"/>
      <c r="I317" s="83"/>
      <c r="J317" s="83"/>
      <c r="K317" s="336"/>
      <c r="L317" s="83"/>
      <c r="M317" s="320"/>
      <c r="N317" s="336"/>
      <c r="O317" s="83"/>
      <c r="P317" s="302"/>
    </row>
    <row r="318" spans="1:16" s="65" customFormat="1" ht="10.5" customHeight="1">
      <c r="A318" s="917"/>
      <c r="B318" s="917"/>
      <c r="C318" s="917"/>
      <c r="D318" s="393"/>
      <c r="E318" s="84"/>
      <c r="F318" s="1110"/>
      <c r="G318" s="420" t="s">
        <v>41</v>
      </c>
      <c r="H318" s="84"/>
      <c r="I318" s="84"/>
      <c r="J318" s="84"/>
      <c r="K318" s="360"/>
      <c r="L318" s="84"/>
      <c r="M318" s="316"/>
      <c r="N318" s="360"/>
      <c r="O318" s="84"/>
      <c r="P318" s="298"/>
    </row>
    <row r="319" spans="1:16" s="65" customFormat="1">
      <c r="A319" s="916">
        <v>2</v>
      </c>
      <c r="B319" s="916">
        <v>3</v>
      </c>
      <c r="C319" s="916">
        <v>6</v>
      </c>
      <c r="D319" s="916">
        <v>2</v>
      </c>
      <c r="E319" s="83"/>
      <c r="F319" s="338" t="s">
        <v>1188</v>
      </c>
      <c r="G319" s="419" t="s">
        <v>38</v>
      </c>
      <c r="H319" s="935" t="s">
        <v>57</v>
      </c>
      <c r="I319" s="339" t="s">
        <v>200</v>
      </c>
      <c r="J319" s="921" t="s">
        <v>1152</v>
      </c>
      <c r="K319" s="941">
        <v>20000000</v>
      </c>
      <c r="L319" s="921" t="s">
        <v>308</v>
      </c>
      <c r="M319" s="920" t="s">
        <v>44</v>
      </c>
      <c r="N319" s="358"/>
      <c r="O319" s="88"/>
      <c r="P319" s="297"/>
    </row>
    <row r="320" spans="1:16" s="65" customFormat="1" ht="9.75" customHeight="1">
      <c r="A320" s="917"/>
      <c r="B320" s="917"/>
      <c r="C320" s="917"/>
      <c r="D320" s="917"/>
      <c r="E320" s="84"/>
      <c r="F320" s="451"/>
      <c r="G320" s="420" t="s">
        <v>41</v>
      </c>
      <c r="H320" s="936"/>
      <c r="I320" s="312" t="s">
        <v>201</v>
      </c>
      <c r="J320" s="917"/>
      <c r="K320" s="942"/>
      <c r="L320" s="917"/>
      <c r="M320" s="919"/>
      <c r="N320" s="354"/>
      <c r="O320" s="87"/>
      <c r="P320" s="298"/>
    </row>
    <row r="321" spans="1:16" s="65" customFormat="1">
      <c r="A321" s="391"/>
      <c r="B321" s="391"/>
      <c r="C321" s="391"/>
      <c r="D321" s="391"/>
      <c r="E321" s="83"/>
      <c r="F321" s="239" t="s">
        <v>1022</v>
      </c>
      <c r="G321" s="439" t="s">
        <v>38</v>
      </c>
      <c r="H321" s="913" t="s">
        <v>57</v>
      </c>
      <c r="I321" s="311" t="s">
        <v>200</v>
      </c>
      <c r="J321" s="916" t="s">
        <v>1152</v>
      </c>
      <c r="K321" s="973">
        <v>20000000</v>
      </c>
      <c r="L321" s="916" t="s">
        <v>308</v>
      </c>
      <c r="M321" s="918" t="s">
        <v>44</v>
      </c>
      <c r="N321" s="322"/>
      <c r="O321" s="86"/>
      <c r="P321" s="302"/>
    </row>
    <row r="322" spans="1:16" s="65" customFormat="1">
      <c r="A322" s="393"/>
      <c r="B322" s="393"/>
      <c r="C322" s="393"/>
      <c r="D322" s="393"/>
      <c r="E322" s="84"/>
      <c r="F322" s="240"/>
      <c r="G322" s="420" t="s">
        <v>41</v>
      </c>
      <c r="H322" s="915"/>
      <c r="I322" s="312" t="s">
        <v>201</v>
      </c>
      <c r="J322" s="917"/>
      <c r="K322" s="942"/>
      <c r="L322" s="917"/>
      <c r="M322" s="919"/>
      <c r="N322" s="354"/>
      <c r="O322" s="87"/>
      <c r="P322" s="298"/>
    </row>
    <row r="323" spans="1:16" s="65" customFormat="1">
      <c r="A323" s="916">
        <v>2</v>
      </c>
      <c r="B323" s="916">
        <v>3</v>
      </c>
      <c r="C323" s="916">
        <v>10</v>
      </c>
      <c r="D323" s="83"/>
      <c r="E323" s="83"/>
      <c r="F323" s="239" t="s">
        <v>1294</v>
      </c>
      <c r="G323" s="303" t="s">
        <v>38</v>
      </c>
      <c r="H323" s="913" t="s">
        <v>220</v>
      </c>
      <c r="I323" s="311" t="s">
        <v>210</v>
      </c>
      <c r="J323" s="916" t="s">
        <v>1152</v>
      </c>
      <c r="K323" s="973">
        <f>18000000/6</f>
        <v>3000000</v>
      </c>
      <c r="L323" s="916" t="s">
        <v>308</v>
      </c>
      <c r="M323" s="918" t="s">
        <v>44</v>
      </c>
      <c r="N323" s="322"/>
      <c r="O323" s="86"/>
      <c r="P323" s="302"/>
    </row>
    <row r="324" spans="1:16" s="65" customFormat="1" ht="15.75" thickBot="1">
      <c r="A324" s="922"/>
      <c r="B324" s="922"/>
      <c r="C324" s="922"/>
      <c r="D324" s="56"/>
      <c r="E324" s="56"/>
      <c r="F324" s="239" t="s">
        <v>1293</v>
      </c>
      <c r="G324" s="303" t="s">
        <v>41</v>
      </c>
      <c r="H324" s="981"/>
      <c r="I324" s="361" t="s">
        <v>211</v>
      </c>
      <c r="J324" s="922"/>
      <c r="K324" s="1010"/>
      <c r="L324" s="922"/>
      <c r="M324" s="988"/>
      <c r="N324" s="362"/>
      <c r="O324" s="91"/>
      <c r="P324" s="302"/>
    </row>
    <row r="325" spans="1:16" s="65" customFormat="1" ht="15.75">
      <c r="A325" s="1149" t="s">
        <v>1174</v>
      </c>
      <c r="B325" s="1150"/>
      <c r="C325" s="1150"/>
      <c r="D325" s="1150"/>
      <c r="E325" s="1150"/>
      <c r="F325" s="1151" t="s">
        <v>8</v>
      </c>
      <c r="G325" s="1151" t="s">
        <v>11</v>
      </c>
      <c r="H325" s="1048" t="s">
        <v>12</v>
      </c>
      <c r="I325" s="1048" t="s">
        <v>13</v>
      </c>
      <c r="J325" s="447"/>
      <c r="K325" s="1063" t="s">
        <v>14</v>
      </c>
      <c r="L325" s="1058"/>
      <c r="M325" s="1063" t="s">
        <v>9</v>
      </c>
      <c r="N325" s="1057"/>
      <c r="O325" s="1057"/>
      <c r="P325" s="1058"/>
    </row>
    <row r="326" spans="1:16" s="65" customFormat="1" ht="15.75">
      <c r="A326" s="1066"/>
      <c r="B326" s="1067"/>
      <c r="C326" s="1067"/>
      <c r="D326" s="1067"/>
      <c r="E326" s="1067"/>
      <c r="F326" s="1152"/>
      <c r="G326" s="1152"/>
      <c r="H326" s="1049"/>
      <c r="I326" s="1049"/>
      <c r="J326" s="428" t="s">
        <v>1175</v>
      </c>
      <c r="K326" s="1064"/>
      <c r="L326" s="1060"/>
      <c r="M326" s="1064"/>
      <c r="N326" s="1059"/>
      <c r="O326" s="1059"/>
      <c r="P326" s="1060"/>
    </row>
    <row r="327" spans="1:16" s="65" customFormat="1" ht="9" customHeight="1" thickBot="1">
      <c r="A327" s="1066"/>
      <c r="B327" s="1067"/>
      <c r="C327" s="1067"/>
      <c r="D327" s="1067"/>
      <c r="E327" s="1067"/>
      <c r="F327" s="1152"/>
      <c r="G327" s="1152"/>
      <c r="H327" s="1049"/>
      <c r="I327" s="1049"/>
      <c r="J327" s="428" t="s">
        <v>186</v>
      </c>
      <c r="K327" s="1065"/>
      <c r="L327" s="1062"/>
      <c r="M327" s="1065"/>
      <c r="N327" s="1061"/>
      <c r="O327" s="1061"/>
      <c r="P327" s="1062"/>
    </row>
    <row r="328" spans="1:16" s="65" customFormat="1" ht="15.75">
      <c r="A328" s="1145" t="s">
        <v>1119</v>
      </c>
      <c r="B328" s="1146"/>
      <c r="C328" s="1146"/>
      <c r="D328" s="1146"/>
      <c r="E328" s="1146"/>
      <c r="F328" s="1152"/>
      <c r="G328" s="1152"/>
      <c r="H328" s="1049"/>
      <c r="I328" s="1049"/>
      <c r="J328" s="428" t="s">
        <v>19</v>
      </c>
      <c r="K328" s="1049" t="s">
        <v>257</v>
      </c>
      <c r="L328" s="1048" t="s">
        <v>256</v>
      </c>
      <c r="M328" s="449" t="s">
        <v>312</v>
      </c>
      <c r="N328" s="226" t="s">
        <v>314</v>
      </c>
      <c r="O328" s="226" t="s">
        <v>314</v>
      </c>
      <c r="P328" s="226" t="s">
        <v>10</v>
      </c>
    </row>
    <row r="329" spans="1:16" s="65" customFormat="1" ht="15.75">
      <c r="A329" s="1145"/>
      <c r="B329" s="1146"/>
      <c r="C329" s="1146"/>
      <c r="D329" s="1146"/>
      <c r="E329" s="1146"/>
      <c r="F329" s="1152"/>
      <c r="G329" s="1152"/>
      <c r="H329" s="1049"/>
      <c r="I329" s="1049"/>
      <c r="J329" s="428"/>
      <c r="K329" s="1049"/>
      <c r="L329" s="1049"/>
      <c r="M329" s="449" t="s">
        <v>313</v>
      </c>
      <c r="N329" s="274" t="s">
        <v>315</v>
      </c>
      <c r="O329" s="274" t="s">
        <v>21</v>
      </c>
      <c r="P329" s="274" t="s">
        <v>15</v>
      </c>
    </row>
    <row r="330" spans="1:16" s="65" customFormat="1" ht="13.5" customHeight="1" thickBot="1">
      <c r="A330" s="1147"/>
      <c r="B330" s="1148"/>
      <c r="C330" s="1148"/>
      <c r="D330" s="1148"/>
      <c r="E330" s="1148"/>
      <c r="F330" s="1153"/>
      <c r="G330" s="1153"/>
      <c r="H330" s="1050"/>
      <c r="I330" s="1050"/>
      <c r="J330" s="174"/>
      <c r="K330" s="1050"/>
      <c r="L330" s="1050"/>
      <c r="M330" s="185"/>
      <c r="N330" s="227" t="s">
        <v>22</v>
      </c>
      <c r="O330" s="227" t="s">
        <v>23</v>
      </c>
      <c r="P330" s="227" t="s">
        <v>20</v>
      </c>
    </row>
    <row r="331" spans="1:16" s="65" customFormat="1" ht="13.5" customHeight="1" thickBot="1">
      <c r="A331" s="176" t="s">
        <v>24</v>
      </c>
      <c r="B331" s="177" t="s">
        <v>25</v>
      </c>
      <c r="C331" s="430" t="s">
        <v>1065</v>
      </c>
      <c r="D331" s="430" t="s">
        <v>1066</v>
      </c>
      <c r="E331" s="430" t="s">
        <v>26</v>
      </c>
      <c r="F331" s="430" t="s">
        <v>1312</v>
      </c>
      <c r="G331" s="178" t="s">
        <v>28</v>
      </c>
      <c r="H331" s="177" t="s">
        <v>29</v>
      </c>
      <c r="I331" s="178" t="s">
        <v>1067</v>
      </c>
      <c r="J331" s="177" t="s">
        <v>30</v>
      </c>
      <c r="K331" s="178" t="s">
        <v>31</v>
      </c>
      <c r="L331" s="177" t="s">
        <v>32</v>
      </c>
      <c r="M331" s="178" t="s">
        <v>33</v>
      </c>
      <c r="N331" s="177" t="s">
        <v>34</v>
      </c>
      <c r="O331" s="177" t="s">
        <v>16</v>
      </c>
      <c r="P331" s="430" t="s">
        <v>1068</v>
      </c>
    </row>
    <row r="332" spans="1:16" s="65" customFormat="1" ht="9.75" customHeight="1">
      <c r="A332" s="949">
        <v>2</v>
      </c>
      <c r="B332" s="949">
        <v>4</v>
      </c>
      <c r="C332" s="509"/>
      <c r="D332" s="509"/>
      <c r="E332" s="509"/>
      <c r="F332" s="1154" t="s">
        <v>1189</v>
      </c>
      <c r="G332" s="363"/>
      <c r="H332" s="364"/>
      <c r="I332" s="363"/>
      <c r="J332" s="364"/>
      <c r="K332" s="363"/>
      <c r="L332" s="364"/>
      <c r="M332" s="363"/>
      <c r="N332" s="364"/>
      <c r="O332" s="363"/>
      <c r="P332" s="363"/>
    </row>
    <row r="333" spans="1:16" s="65" customFormat="1" ht="10.5" customHeight="1" thickBot="1">
      <c r="A333" s="950"/>
      <c r="B333" s="950"/>
      <c r="C333" s="510"/>
      <c r="D333" s="510"/>
      <c r="E333" s="510"/>
      <c r="F333" s="1155"/>
      <c r="G333" s="365"/>
      <c r="H333" s="366"/>
      <c r="I333" s="365"/>
      <c r="J333" s="366"/>
      <c r="K333" s="365"/>
      <c r="L333" s="366"/>
      <c r="M333" s="365"/>
      <c r="N333" s="366"/>
      <c r="O333" s="365"/>
      <c r="P333" s="365"/>
    </row>
    <row r="334" spans="1:16" s="65" customFormat="1">
      <c r="A334" s="933">
        <v>2</v>
      </c>
      <c r="B334" s="933">
        <v>4</v>
      </c>
      <c r="C334" s="933">
        <v>1</v>
      </c>
      <c r="D334" s="461"/>
      <c r="E334" s="461"/>
      <c r="F334" s="381" t="s">
        <v>1190</v>
      </c>
      <c r="G334" s="379"/>
      <c r="H334" s="363"/>
      <c r="I334" s="363"/>
      <c r="J334" s="363"/>
      <c r="K334" s="1004"/>
      <c r="L334" s="363"/>
      <c r="M334" s="367"/>
      <c r="N334" s="363"/>
      <c r="O334" s="367"/>
      <c r="P334" s="363"/>
    </row>
    <row r="335" spans="1:16" s="65" customFormat="1" ht="14.25" customHeight="1">
      <c r="A335" s="917"/>
      <c r="B335" s="917"/>
      <c r="C335" s="917"/>
      <c r="D335" s="334"/>
      <c r="E335" s="334"/>
      <c r="F335" s="382" t="s">
        <v>1191</v>
      </c>
      <c r="G335" s="314"/>
      <c r="H335" s="368"/>
      <c r="I335" s="368"/>
      <c r="J335" s="368"/>
      <c r="K335" s="1005"/>
      <c r="L335" s="368"/>
      <c r="M335" s="369"/>
      <c r="N335" s="368"/>
      <c r="O335" s="369"/>
      <c r="P335" s="368"/>
    </row>
    <row r="336" spans="1:16" s="65" customFormat="1">
      <c r="A336" s="85"/>
      <c r="B336" s="462"/>
      <c r="C336" s="463"/>
      <c r="D336" s="463"/>
      <c r="E336" s="463"/>
      <c r="F336" s="1117" t="s">
        <v>1192</v>
      </c>
      <c r="G336" s="101" t="s">
        <v>38</v>
      </c>
      <c r="H336" s="439" t="s">
        <v>649</v>
      </c>
      <c r="I336" s="339" t="s">
        <v>40</v>
      </c>
      <c r="J336" s="923" t="s">
        <v>1133</v>
      </c>
      <c r="K336" s="1012">
        <v>90000000</v>
      </c>
      <c r="L336" s="923" t="s">
        <v>308</v>
      </c>
      <c r="M336" s="920" t="s">
        <v>44</v>
      </c>
      <c r="N336" s="85"/>
      <c r="O336" s="88"/>
      <c r="P336" s="88"/>
    </row>
    <row r="337" spans="1:16" s="65" customFormat="1" ht="9" customHeight="1">
      <c r="A337" s="84"/>
      <c r="B337" s="464"/>
      <c r="C337" s="334"/>
      <c r="D337" s="334"/>
      <c r="E337" s="334"/>
      <c r="F337" s="1110"/>
      <c r="G337" s="98" t="s">
        <v>41</v>
      </c>
      <c r="H337" s="420" t="s">
        <v>1193</v>
      </c>
      <c r="I337" s="312" t="s">
        <v>215</v>
      </c>
      <c r="J337" s="924"/>
      <c r="K337" s="1005"/>
      <c r="L337" s="924"/>
      <c r="M337" s="919"/>
      <c r="N337" s="84"/>
      <c r="O337" s="87"/>
      <c r="P337" s="87"/>
    </row>
    <row r="338" spans="1:16" s="65" customFormat="1">
      <c r="A338" s="474"/>
      <c r="B338" s="474"/>
      <c r="C338" s="474"/>
      <c r="D338" s="475"/>
      <c r="E338" s="463"/>
      <c r="F338" s="1101" t="s">
        <v>1194</v>
      </c>
      <c r="G338" s="380"/>
      <c r="H338" s="370"/>
      <c r="I338" s="370"/>
      <c r="J338" s="370"/>
      <c r="K338" s="370"/>
      <c r="L338" s="370"/>
      <c r="M338" s="373"/>
      <c r="N338" s="370"/>
      <c r="O338" s="370"/>
      <c r="P338" s="370"/>
    </row>
    <row r="339" spans="1:16" s="65" customFormat="1">
      <c r="A339" s="485">
        <v>2</v>
      </c>
      <c r="B339" s="485">
        <v>4</v>
      </c>
      <c r="C339" s="485">
        <v>5</v>
      </c>
      <c r="D339" s="485"/>
      <c r="E339" s="280"/>
      <c r="F339" s="1102"/>
      <c r="G339" s="314"/>
      <c r="H339" s="368"/>
      <c r="I339" s="368"/>
      <c r="J339" s="368"/>
      <c r="K339" s="368"/>
      <c r="L339" s="368"/>
      <c r="M339" s="369"/>
      <c r="N339" s="368"/>
      <c r="O339" s="368"/>
      <c r="P339" s="368"/>
    </row>
    <row r="340" spans="1:16" s="65" customFormat="1" ht="17.25" customHeight="1">
      <c r="A340" s="485">
        <v>2</v>
      </c>
      <c r="B340" s="485">
        <v>4</v>
      </c>
      <c r="C340" s="485">
        <v>5</v>
      </c>
      <c r="D340" s="485">
        <v>1</v>
      </c>
      <c r="E340" s="280"/>
      <c r="F340" s="1158" t="s">
        <v>842</v>
      </c>
      <c r="G340" s="95" t="s">
        <v>38</v>
      </c>
      <c r="H340" s="932" t="s">
        <v>198</v>
      </c>
      <c r="I340" s="913" t="s">
        <v>487</v>
      </c>
      <c r="J340" s="932" t="s">
        <v>1152</v>
      </c>
      <c r="K340" s="1044">
        <f>30000000/6</f>
        <v>5000000</v>
      </c>
      <c r="L340" s="916" t="s">
        <v>308</v>
      </c>
      <c r="M340" s="918" t="s">
        <v>44</v>
      </c>
      <c r="N340" s="86"/>
      <c r="O340" s="322"/>
      <c r="P340" s="83"/>
    </row>
    <row r="341" spans="1:16" ht="11.25" customHeight="1" thickBot="1">
      <c r="A341" s="489"/>
      <c r="B341" s="489"/>
      <c r="C341" s="489"/>
      <c r="D341" s="489"/>
      <c r="E341" s="460"/>
      <c r="F341" s="1159"/>
      <c r="G341" s="273" t="s">
        <v>41</v>
      </c>
      <c r="H341" s="1000"/>
      <c r="I341" s="981"/>
      <c r="J341" s="1000"/>
      <c r="K341" s="1156"/>
      <c r="L341" s="922"/>
      <c r="M341" s="988"/>
      <c r="N341" s="91"/>
      <c r="O341" s="362"/>
      <c r="P341" s="56"/>
    </row>
    <row r="342" spans="1:16">
      <c r="A342" s="933">
        <v>2</v>
      </c>
      <c r="B342" s="933">
        <v>4</v>
      </c>
      <c r="C342" s="933">
        <v>5</v>
      </c>
      <c r="D342" s="933">
        <v>2</v>
      </c>
      <c r="E342" s="461"/>
      <c r="F342" s="1157" t="s">
        <v>1023</v>
      </c>
      <c r="G342" s="64" t="s">
        <v>38</v>
      </c>
      <c r="H342" s="931" t="s">
        <v>198</v>
      </c>
      <c r="I342" s="914" t="s">
        <v>487</v>
      </c>
      <c r="J342" s="931" t="s">
        <v>1152</v>
      </c>
      <c r="K342" s="1164">
        <f>30000000/6</f>
        <v>5000000</v>
      </c>
      <c r="L342" s="933" t="s">
        <v>308</v>
      </c>
      <c r="M342" s="934" t="s">
        <v>44</v>
      </c>
      <c r="N342" s="1006"/>
      <c r="O342" s="1162"/>
      <c r="P342" s="55"/>
    </row>
    <row r="343" spans="1:16" ht="12" customHeight="1">
      <c r="A343" s="917"/>
      <c r="B343" s="917"/>
      <c r="C343" s="917"/>
      <c r="D343" s="917"/>
      <c r="E343" s="334"/>
      <c r="F343" s="1102"/>
      <c r="G343" s="422" t="s">
        <v>41</v>
      </c>
      <c r="H343" s="924"/>
      <c r="I343" s="915"/>
      <c r="J343" s="924"/>
      <c r="K343" s="1034"/>
      <c r="L343" s="917"/>
      <c r="M343" s="919"/>
      <c r="N343" s="1008"/>
      <c r="O343" s="1163"/>
      <c r="P343" s="84"/>
    </row>
    <row r="344" spans="1:16">
      <c r="A344" s="921">
        <v>2</v>
      </c>
      <c r="B344" s="921">
        <v>4</v>
      </c>
      <c r="C344" s="921">
        <v>5</v>
      </c>
      <c r="D344" s="921">
        <v>3</v>
      </c>
      <c r="E344" s="330"/>
      <c r="F344" s="1101" t="s">
        <v>1027</v>
      </c>
      <c r="G344" s="448" t="s">
        <v>38</v>
      </c>
      <c r="H344" s="923" t="s">
        <v>1028</v>
      </c>
      <c r="I344" s="913" t="s">
        <v>487</v>
      </c>
      <c r="J344" s="932" t="s">
        <v>1152</v>
      </c>
      <c r="K344" s="1044">
        <f>20000000/2</f>
        <v>10000000</v>
      </c>
      <c r="L344" s="916" t="s">
        <v>308</v>
      </c>
      <c r="M344" s="918" t="s">
        <v>44</v>
      </c>
      <c r="N344" s="1002"/>
      <c r="O344" s="1160"/>
      <c r="P344" s="83"/>
    </row>
    <row r="345" spans="1:16">
      <c r="A345" s="917"/>
      <c r="B345" s="917"/>
      <c r="C345" s="917"/>
      <c r="D345" s="917"/>
      <c r="E345" s="359"/>
      <c r="F345" s="1102"/>
      <c r="G345" s="422" t="s">
        <v>41</v>
      </c>
      <c r="H345" s="924"/>
      <c r="I345" s="915"/>
      <c r="J345" s="924"/>
      <c r="K345" s="1034"/>
      <c r="L345" s="917"/>
      <c r="M345" s="919"/>
      <c r="N345" s="1008"/>
      <c r="O345" s="1161"/>
      <c r="P345" s="84"/>
    </row>
    <row r="346" spans="1:16">
      <c r="A346" s="921">
        <v>2</v>
      </c>
      <c r="B346" s="921">
        <v>4</v>
      </c>
      <c r="C346" s="921">
        <v>5</v>
      </c>
      <c r="D346" s="921">
        <v>4</v>
      </c>
      <c r="E346" s="463"/>
      <c r="F346" s="1101" t="s">
        <v>1033</v>
      </c>
      <c r="G346" s="101" t="s">
        <v>518</v>
      </c>
      <c r="H346" s="923" t="s">
        <v>600</v>
      </c>
      <c r="I346" s="397" t="s">
        <v>217</v>
      </c>
      <c r="J346" s="921" t="s">
        <v>1152</v>
      </c>
      <c r="K346" s="1033">
        <f>80000000/4</f>
        <v>20000000</v>
      </c>
      <c r="L346" s="923" t="s">
        <v>308</v>
      </c>
      <c r="M346" s="920" t="s">
        <v>44</v>
      </c>
      <c r="N346" s="86"/>
      <c r="O346" s="74"/>
      <c r="P346" s="83"/>
    </row>
    <row r="347" spans="1:16">
      <c r="A347" s="917"/>
      <c r="B347" s="917"/>
      <c r="C347" s="917"/>
      <c r="D347" s="917"/>
      <c r="E347" s="334"/>
      <c r="F347" s="1102"/>
      <c r="G347" s="98" t="s">
        <v>41</v>
      </c>
      <c r="H347" s="932"/>
      <c r="I347" s="400" t="s">
        <v>218</v>
      </c>
      <c r="J347" s="917"/>
      <c r="K347" s="1044"/>
      <c r="L347" s="932"/>
      <c r="M347" s="918"/>
      <c r="N347" s="86"/>
      <c r="O347" s="74"/>
      <c r="P347" s="83"/>
    </row>
    <row r="348" spans="1:16">
      <c r="A348" s="921">
        <v>2</v>
      </c>
      <c r="B348" s="921">
        <v>4</v>
      </c>
      <c r="C348" s="921">
        <v>5</v>
      </c>
      <c r="D348" s="921">
        <v>5</v>
      </c>
      <c r="E348" s="463"/>
      <c r="F348" s="1117" t="s">
        <v>1047</v>
      </c>
      <c r="G348" s="421" t="s">
        <v>38</v>
      </c>
      <c r="H348" s="921" t="s">
        <v>1044</v>
      </c>
      <c r="I348" s="982" t="s">
        <v>221</v>
      </c>
      <c r="J348" s="916" t="s">
        <v>1152</v>
      </c>
      <c r="K348" s="910">
        <f>30000000/3</f>
        <v>10000000</v>
      </c>
      <c r="L348" s="921" t="s">
        <v>308</v>
      </c>
      <c r="M348" s="920" t="s">
        <v>44</v>
      </c>
      <c r="N348" s="83"/>
      <c r="O348" s="83"/>
      <c r="P348" s="83"/>
    </row>
    <row r="349" spans="1:16">
      <c r="A349" s="917"/>
      <c r="B349" s="917"/>
      <c r="C349" s="917"/>
      <c r="D349" s="917"/>
      <c r="E349" s="334"/>
      <c r="F349" s="1110"/>
      <c r="G349" s="98" t="s">
        <v>41</v>
      </c>
      <c r="H349" s="917"/>
      <c r="I349" s="983"/>
      <c r="J349" s="917"/>
      <c r="K349" s="911"/>
      <c r="L349" s="917"/>
      <c r="M349" s="919"/>
      <c r="N349" s="84"/>
      <c r="O349" s="84"/>
      <c r="P349" s="84"/>
    </row>
    <row r="350" spans="1:16">
      <c r="A350" s="921">
        <v>2</v>
      </c>
      <c r="B350" s="921">
        <v>4</v>
      </c>
      <c r="C350" s="921">
        <v>7</v>
      </c>
      <c r="D350" s="474"/>
      <c r="E350" s="463"/>
      <c r="F350" s="1101" t="s">
        <v>1195</v>
      </c>
      <c r="G350" s="448"/>
      <c r="H350" s="386"/>
      <c r="I350" s="397"/>
      <c r="J350" s="392"/>
      <c r="K350" s="1012"/>
      <c r="L350" s="386"/>
      <c r="M350" s="394"/>
      <c r="N350" s="88"/>
      <c r="O350" s="76"/>
      <c r="P350" s="85"/>
    </row>
    <row r="351" spans="1:16">
      <c r="A351" s="917"/>
      <c r="B351" s="917"/>
      <c r="C351" s="917"/>
      <c r="D351" s="334"/>
      <c r="E351" s="334"/>
      <c r="F351" s="1110"/>
      <c r="G351" s="422"/>
      <c r="H351" s="387"/>
      <c r="I351" s="398"/>
      <c r="J351" s="393"/>
      <c r="K351" s="1005"/>
      <c r="L351" s="387"/>
      <c r="M351" s="395"/>
      <c r="N351" s="87"/>
      <c r="O351" s="82"/>
      <c r="P351" s="84"/>
    </row>
    <row r="352" spans="1:16">
      <c r="A352" s="921">
        <v>2</v>
      </c>
      <c r="B352" s="921">
        <v>4</v>
      </c>
      <c r="C352" s="921">
        <v>7</v>
      </c>
      <c r="D352" s="921">
        <v>2</v>
      </c>
      <c r="E352" s="463"/>
      <c r="F352" s="88" t="s">
        <v>868</v>
      </c>
      <c r="G352" s="421" t="s">
        <v>38</v>
      </c>
      <c r="H352" s="932" t="s">
        <v>1042</v>
      </c>
      <c r="I352" s="913" t="s">
        <v>486</v>
      </c>
      <c r="J352" s="932" t="s">
        <v>1152</v>
      </c>
      <c r="K352" s="1011">
        <f>24000000/3</f>
        <v>8000000</v>
      </c>
      <c r="L352" s="916" t="s">
        <v>308</v>
      </c>
      <c r="M352" s="996" t="s">
        <v>44</v>
      </c>
      <c r="N352" s="86"/>
      <c r="O352" s="74"/>
      <c r="P352" s="83"/>
    </row>
    <row r="353" spans="1:16">
      <c r="A353" s="917"/>
      <c r="B353" s="917"/>
      <c r="C353" s="917"/>
      <c r="D353" s="917"/>
      <c r="E353" s="334"/>
      <c r="F353" s="368" t="s">
        <v>519</v>
      </c>
      <c r="G353" s="422" t="s">
        <v>41</v>
      </c>
      <c r="H353" s="924"/>
      <c r="I353" s="915"/>
      <c r="J353" s="924"/>
      <c r="K353" s="1005"/>
      <c r="L353" s="917"/>
      <c r="M353" s="983"/>
      <c r="N353" s="87"/>
      <c r="O353" s="82"/>
      <c r="P353" s="84"/>
    </row>
    <row r="354" spans="1:16">
      <c r="A354" s="921">
        <v>2</v>
      </c>
      <c r="B354" s="921">
        <v>4</v>
      </c>
      <c r="C354" s="921">
        <v>7</v>
      </c>
      <c r="D354" s="921">
        <v>3</v>
      </c>
      <c r="E354" s="463"/>
      <c r="F354" s="86" t="s">
        <v>1196</v>
      </c>
      <c r="G354" s="421" t="s">
        <v>38</v>
      </c>
      <c r="H354" s="921" t="s">
        <v>1076</v>
      </c>
      <c r="I354" s="394" t="s">
        <v>212</v>
      </c>
      <c r="J354" s="916" t="s">
        <v>1152</v>
      </c>
      <c r="K354" s="1037">
        <v>4000000</v>
      </c>
      <c r="L354" s="916" t="s">
        <v>308</v>
      </c>
      <c r="M354" s="918" t="s">
        <v>44</v>
      </c>
      <c r="N354" s="83"/>
      <c r="O354" s="70"/>
      <c r="P354" s="83"/>
    </row>
    <row r="355" spans="1:16">
      <c r="A355" s="917"/>
      <c r="B355" s="917"/>
      <c r="C355" s="917"/>
      <c r="D355" s="917"/>
      <c r="E355" s="334"/>
      <c r="F355" s="87" t="s">
        <v>519</v>
      </c>
      <c r="G355" s="422" t="s">
        <v>41</v>
      </c>
      <c r="H355" s="917"/>
      <c r="I355" s="395" t="s">
        <v>213</v>
      </c>
      <c r="J355" s="917"/>
      <c r="K355" s="1036"/>
      <c r="L355" s="917"/>
      <c r="M355" s="919"/>
      <c r="N355" s="84"/>
      <c r="O355" s="72"/>
      <c r="P355" s="84"/>
    </row>
    <row r="356" spans="1:16">
      <c r="A356" s="921">
        <v>2</v>
      </c>
      <c r="B356" s="921">
        <v>4</v>
      </c>
      <c r="C356" s="921">
        <v>7</v>
      </c>
      <c r="D356" s="921">
        <v>4</v>
      </c>
      <c r="E356" s="463"/>
      <c r="F356" s="1158" t="s">
        <v>1197</v>
      </c>
      <c r="G356" s="421" t="s">
        <v>38</v>
      </c>
      <c r="H356" s="932" t="s">
        <v>1043</v>
      </c>
      <c r="I356" s="932" t="s">
        <v>221</v>
      </c>
      <c r="J356" s="916" t="s">
        <v>1152</v>
      </c>
      <c r="K356" s="1011">
        <v>30000000</v>
      </c>
      <c r="L356" s="932" t="s">
        <v>308</v>
      </c>
      <c r="M356" s="996" t="s">
        <v>44</v>
      </c>
      <c r="N356" s="86"/>
      <c r="O356" s="74"/>
      <c r="P356" s="83"/>
    </row>
    <row r="357" spans="1:16">
      <c r="A357" s="917"/>
      <c r="B357" s="917"/>
      <c r="C357" s="917"/>
      <c r="D357" s="917"/>
      <c r="E357" s="334"/>
      <c r="F357" s="1110"/>
      <c r="G357" s="422" t="s">
        <v>41</v>
      </c>
      <c r="H357" s="924"/>
      <c r="I357" s="924"/>
      <c r="J357" s="917"/>
      <c r="K357" s="1005"/>
      <c r="L357" s="924"/>
      <c r="M357" s="983"/>
      <c r="N357" s="87"/>
      <c r="O357" s="82"/>
      <c r="P357" s="84"/>
    </row>
    <row r="358" spans="1:16">
      <c r="A358" s="921">
        <v>2</v>
      </c>
      <c r="B358" s="921">
        <v>4</v>
      </c>
      <c r="C358" s="921">
        <v>7</v>
      </c>
      <c r="D358" s="921">
        <v>5</v>
      </c>
      <c r="E358" s="463"/>
      <c r="F358" s="1158" t="s">
        <v>1198</v>
      </c>
      <c r="G358" s="421" t="s">
        <v>38</v>
      </c>
      <c r="H358" s="932" t="s">
        <v>1199</v>
      </c>
      <c r="I358" s="932" t="s">
        <v>221</v>
      </c>
      <c r="J358" s="916" t="s">
        <v>1152</v>
      </c>
      <c r="K358" s="1011">
        <v>20000000</v>
      </c>
      <c r="L358" s="932" t="s">
        <v>308</v>
      </c>
      <c r="M358" s="996" t="s">
        <v>44</v>
      </c>
      <c r="N358" s="86"/>
      <c r="O358" s="74"/>
      <c r="P358" s="83"/>
    </row>
    <row r="359" spans="1:16">
      <c r="A359" s="917"/>
      <c r="B359" s="917"/>
      <c r="C359" s="917"/>
      <c r="D359" s="917"/>
      <c r="E359" s="334"/>
      <c r="F359" s="1102"/>
      <c r="G359" s="422" t="s">
        <v>41</v>
      </c>
      <c r="H359" s="924"/>
      <c r="I359" s="924"/>
      <c r="J359" s="917"/>
      <c r="K359" s="1005"/>
      <c r="L359" s="924"/>
      <c r="M359" s="983"/>
      <c r="N359" s="87"/>
      <c r="O359" s="82"/>
      <c r="P359" s="84"/>
    </row>
    <row r="360" spans="1:16">
      <c r="A360" s="921">
        <v>2</v>
      </c>
      <c r="B360" s="921">
        <v>4</v>
      </c>
      <c r="C360" s="921">
        <v>7</v>
      </c>
      <c r="D360" s="921">
        <v>6</v>
      </c>
      <c r="E360" s="463"/>
      <c r="F360" s="455" t="s">
        <v>1048</v>
      </c>
      <c r="G360" s="448" t="s">
        <v>518</v>
      </c>
      <c r="H360" s="392" t="s">
        <v>1049</v>
      </c>
      <c r="I360" s="982" t="s">
        <v>1050</v>
      </c>
      <c r="J360" s="921" t="s">
        <v>1152</v>
      </c>
      <c r="K360" s="910">
        <f>232000000/2</f>
        <v>116000000</v>
      </c>
      <c r="L360" s="921" t="s">
        <v>308</v>
      </c>
      <c r="M360" s="982" t="s">
        <v>44</v>
      </c>
      <c r="N360" s="85"/>
      <c r="O360" s="85"/>
      <c r="P360" s="85"/>
    </row>
    <row r="361" spans="1:16">
      <c r="A361" s="917"/>
      <c r="B361" s="917"/>
      <c r="C361" s="917"/>
      <c r="D361" s="917"/>
      <c r="E361" s="334"/>
      <c r="F361" s="454" t="s">
        <v>1051</v>
      </c>
      <c r="G361" s="422" t="s">
        <v>41</v>
      </c>
      <c r="H361" s="393" t="s">
        <v>1052</v>
      </c>
      <c r="I361" s="983"/>
      <c r="J361" s="917"/>
      <c r="K361" s="911"/>
      <c r="L361" s="917"/>
      <c r="M361" s="983"/>
      <c r="N361" s="84"/>
      <c r="O361" s="84"/>
      <c r="P361" s="84"/>
    </row>
    <row r="362" spans="1:16">
      <c r="A362" s="921">
        <v>2</v>
      </c>
      <c r="B362" s="921">
        <v>4</v>
      </c>
      <c r="C362" s="921">
        <v>12</v>
      </c>
      <c r="D362" s="463"/>
      <c r="E362" s="463"/>
      <c r="F362" s="1158" t="s">
        <v>1200</v>
      </c>
      <c r="G362" s="421"/>
      <c r="H362" s="401"/>
      <c r="I362" s="400"/>
      <c r="J362" s="391"/>
      <c r="K362" s="444"/>
      <c r="L362" s="401"/>
      <c r="M362" s="406"/>
      <c r="N362" s="86"/>
      <c r="O362" s="74"/>
      <c r="P362" s="83"/>
    </row>
    <row r="363" spans="1:16">
      <c r="A363" s="917"/>
      <c r="B363" s="917"/>
      <c r="C363" s="917"/>
      <c r="D363" s="334"/>
      <c r="E363" s="334"/>
      <c r="F363" s="1110"/>
      <c r="G363" s="422"/>
      <c r="H363" s="387"/>
      <c r="I363" s="398"/>
      <c r="J363" s="393"/>
      <c r="K363" s="442"/>
      <c r="L363" s="387"/>
      <c r="M363" s="395"/>
      <c r="N363" s="87"/>
      <c r="O363" s="82"/>
      <c r="P363" s="84"/>
    </row>
    <row r="364" spans="1:16">
      <c r="A364" s="916">
        <v>2</v>
      </c>
      <c r="B364" s="921">
        <v>4</v>
      </c>
      <c r="C364" s="921">
        <v>12</v>
      </c>
      <c r="D364" s="921">
        <v>2</v>
      </c>
      <c r="E364" s="463"/>
      <c r="F364" s="1101" t="s">
        <v>1201</v>
      </c>
      <c r="G364" s="95" t="s">
        <v>38</v>
      </c>
      <c r="H364" s="913" t="s">
        <v>198</v>
      </c>
      <c r="I364" s="407" t="s">
        <v>1292</v>
      </c>
      <c r="J364" s="916" t="s">
        <v>1152</v>
      </c>
      <c r="K364" s="1044">
        <v>5000000</v>
      </c>
      <c r="L364" s="916" t="s">
        <v>308</v>
      </c>
      <c r="M364" s="918" t="s">
        <v>44</v>
      </c>
      <c r="N364" s="86"/>
      <c r="O364" s="88"/>
      <c r="P364" s="85"/>
    </row>
    <row r="365" spans="1:16">
      <c r="A365" s="916"/>
      <c r="B365" s="917"/>
      <c r="C365" s="917"/>
      <c r="D365" s="917"/>
      <c r="E365" s="334"/>
      <c r="F365" s="1102"/>
      <c r="G365" s="98" t="s">
        <v>41</v>
      </c>
      <c r="H365" s="915"/>
      <c r="I365" s="408" t="s">
        <v>1291</v>
      </c>
      <c r="J365" s="917"/>
      <c r="K365" s="1034"/>
      <c r="L365" s="917"/>
      <c r="M365" s="919"/>
      <c r="N365" s="87"/>
      <c r="O365" s="87"/>
      <c r="P365" s="84"/>
    </row>
    <row r="366" spans="1:16">
      <c r="A366" s="916">
        <v>2</v>
      </c>
      <c r="B366" s="916">
        <v>4</v>
      </c>
      <c r="C366" s="916">
        <v>12</v>
      </c>
      <c r="D366" s="916">
        <v>3</v>
      </c>
      <c r="E366" s="465"/>
      <c r="F366" s="1158" t="s">
        <v>1078</v>
      </c>
      <c r="G366" s="340" t="s">
        <v>38</v>
      </c>
      <c r="H366" s="923" t="s">
        <v>601</v>
      </c>
      <c r="I366" s="935" t="s">
        <v>487</v>
      </c>
      <c r="J366" s="921" t="s">
        <v>1152</v>
      </c>
      <c r="K366" s="1012">
        <f>30000000/6</f>
        <v>5000000</v>
      </c>
      <c r="L366" s="921" t="s">
        <v>308</v>
      </c>
      <c r="M366" s="982" t="s">
        <v>44</v>
      </c>
      <c r="N366" s="88"/>
      <c r="O366" s="74"/>
      <c r="P366" s="83"/>
    </row>
    <row r="367" spans="1:16">
      <c r="A367" s="917"/>
      <c r="B367" s="917"/>
      <c r="C367" s="917"/>
      <c r="D367" s="917"/>
      <c r="E367" s="334"/>
      <c r="F367" s="1102"/>
      <c r="G367" s="341" t="s">
        <v>41</v>
      </c>
      <c r="H367" s="924"/>
      <c r="I367" s="936"/>
      <c r="J367" s="917"/>
      <c r="K367" s="1005"/>
      <c r="L367" s="917"/>
      <c r="M367" s="983"/>
      <c r="N367" s="87"/>
      <c r="O367" s="82"/>
      <c r="P367" s="84"/>
    </row>
    <row r="368" spans="1:16">
      <c r="A368" s="921">
        <v>2</v>
      </c>
      <c r="B368" s="921">
        <v>4</v>
      </c>
      <c r="C368" s="921">
        <v>14</v>
      </c>
      <c r="D368" s="921"/>
      <c r="E368" s="463"/>
      <c r="F368" s="1101" t="s">
        <v>1202</v>
      </c>
      <c r="G368" s="421"/>
      <c r="H368" s="401"/>
      <c r="I368" s="400"/>
      <c r="J368" s="391"/>
      <c r="K368" s="444"/>
      <c r="L368" s="401"/>
      <c r="M368" s="406"/>
      <c r="N368" s="86"/>
      <c r="O368" s="74"/>
      <c r="P368" s="83"/>
    </row>
    <row r="369" spans="1:16">
      <c r="A369" s="917"/>
      <c r="B369" s="917"/>
      <c r="C369" s="917"/>
      <c r="D369" s="917"/>
      <c r="E369" s="334"/>
      <c r="F369" s="1102"/>
      <c r="G369" s="422"/>
      <c r="H369" s="387"/>
      <c r="I369" s="398"/>
      <c r="J369" s="393"/>
      <c r="K369" s="442"/>
      <c r="L369" s="387"/>
      <c r="M369" s="395"/>
      <c r="N369" s="87"/>
      <c r="O369" s="82"/>
      <c r="P369" s="84"/>
    </row>
    <row r="370" spans="1:16">
      <c r="A370" s="921">
        <v>2</v>
      </c>
      <c r="B370" s="921">
        <v>4</v>
      </c>
      <c r="C370" s="921">
        <v>14</v>
      </c>
      <c r="D370" s="921">
        <v>2</v>
      </c>
      <c r="E370" s="463"/>
      <c r="F370" s="1101" t="s">
        <v>1034</v>
      </c>
      <c r="G370" s="448" t="s">
        <v>518</v>
      </c>
      <c r="H370" s="923" t="s">
        <v>601</v>
      </c>
      <c r="I370" s="397" t="s">
        <v>217</v>
      </c>
      <c r="J370" s="923" t="s">
        <v>1152</v>
      </c>
      <c r="K370" s="1012">
        <f>12000000/3</f>
        <v>4000000</v>
      </c>
      <c r="L370" s="1165" t="s">
        <v>308</v>
      </c>
      <c r="M370" s="920" t="s">
        <v>44</v>
      </c>
      <c r="N370" s="88"/>
      <c r="O370" s="76"/>
      <c r="P370" s="85"/>
    </row>
    <row r="371" spans="1:16">
      <c r="A371" s="917"/>
      <c r="B371" s="917"/>
      <c r="C371" s="917"/>
      <c r="D371" s="917"/>
      <c r="E371" s="334"/>
      <c r="F371" s="1102"/>
      <c r="G371" s="422" t="s">
        <v>41</v>
      </c>
      <c r="H371" s="924"/>
      <c r="I371" s="398" t="s">
        <v>558</v>
      </c>
      <c r="J371" s="924"/>
      <c r="K371" s="1005"/>
      <c r="L371" s="1166"/>
      <c r="M371" s="919"/>
      <c r="N371" s="87"/>
      <c r="O371" s="82"/>
      <c r="P371" s="84"/>
    </row>
    <row r="372" spans="1:16">
      <c r="A372" s="921">
        <v>2</v>
      </c>
      <c r="B372" s="921">
        <v>4</v>
      </c>
      <c r="C372" s="921">
        <v>14</v>
      </c>
      <c r="D372" s="921">
        <v>3</v>
      </c>
      <c r="E372" s="463"/>
      <c r="F372" s="450" t="s">
        <v>1301</v>
      </c>
      <c r="G372" s="421" t="s">
        <v>38</v>
      </c>
      <c r="H372" s="932" t="s">
        <v>219</v>
      </c>
      <c r="I372" s="943" t="s">
        <v>559</v>
      </c>
      <c r="J372" s="916" t="s">
        <v>1152</v>
      </c>
      <c r="K372" s="1011">
        <f>48000000/6</f>
        <v>8000000</v>
      </c>
      <c r="L372" s="916" t="s">
        <v>308</v>
      </c>
      <c r="M372" s="918" t="s">
        <v>44</v>
      </c>
      <c r="N372" s="86"/>
      <c r="O372" s="74"/>
      <c r="P372" s="83"/>
    </row>
    <row r="373" spans="1:16">
      <c r="A373" s="917"/>
      <c r="B373" s="917"/>
      <c r="C373" s="917"/>
      <c r="D373" s="917"/>
      <c r="E373" s="334"/>
      <c r="F373" s="451" t="s">
        <v>1300</v>
      </c>
      <c r="G373" s="422" t="s">
        <v>41</v>
      </c>
      <c r="H373" s="924"/>
      <c r="I373" s="936"/>
      <c r="J373" s="917"/>
      <c r="K373" s="1005"/>
      <c r="L373" s="917"/>
      <c r="M373" s="919"/>
      <c r="N373" s="87"/>
      <c r="O373" s="82"/>
      <c r="P373" s="84"/>
    </row>
    <row r="374" spans="1:16">
      <c r="A374" s="916">
        <v>2</v>
      </c>
      <c r="B374" s="916">
        <v>4</v>
      </c>
      <c r="C374" s="916">
        <v>16</v>
      </c>
      <c r="D374" s="465"/>
      <c r="E374" s="465"/>
      <c r="F374" s="1158" t="s">
        <v>1203</v>
      </c>
      <c r="G374" s="421"/>
      <c r="H374" s="921"/>
      <c r="I374" s="912"/>
      <c r="J374" s="921"/>
      <c r="K374" s="1035"/>
      <c r="L374" s="921"/>
      <c r="M374" s="920"/>
      <c r="N374" s="88"/>
      <c r="O374" s="76"/>
      <c r="P374" s="83"/>
    </row>
    <row r="375" spans="1:16">
      <c r="A375" s="917"/>
      <c r="B375" s="917"/>
      <c r="C375" s="917"/>
      <c r="D375" s="334"/>
      <c r="E375" s="334"/>
      <c r="F375" s="1102"/>
      <c r="G375" s="422"/>
      <c r="H375" s="917"/>
      <c r="I375" s="915"/>
      <c r="J375" s="917"/>
      <c r="K375" s="1036"/>
      <c r="L375" s="917"/>
      <c r="M375" s="919"/>
      <c r="N375" s="87"/>
      <c r="O375" s="82"/>
      <c r="P375" s="84"/>
    </row>
    <row r="376" spans="1:16">
      <c r="A376" s="391">
        <v>2</v>
      </c>
      <c r="B376" s="391">
        <v>4</v>
      </c>
      <c r="C376" s="391">
        <v>16</v>
      </c>
      <c r="D376" s="391">
        <v>2</v>
      </c>
      <c r="E376" s="465"/>
      <c r="F376" s="88" t="s">
        <v>857</v>
      </c>
      <c r="G376" s="421" t="s">
        <v>38</v>
      </c>
      <c r="H376" s="921" t="s">
        <v>227</v>
      </c>
      <c r="I376" s="921" t="s">
        <v>226</v>
      </c>
      <c r="J376" s="921" t="s">
        <v>1152</v>
      </c>
      <c r="K376" s="910">
        <f>7200000/6</f>
        <v>1200000</v>
      </c>
      <c r="L376" s="921" t="s">
        <v>308</v>
      </c>
      <c r="M376" s="982" t="s">
        <v>44</v>
      </c>
      <c r="N376" s="83"/>
      <c r="O376" s="70"/>
      <c r="P376" s="83"/>
    </row>
    <row r="377" spans="1:16">
      <c r="A377" s="393"/>
      <c r="B377" s="393"/>
      <c r="C377" s="393"/>
      <c r="D377" s="393"/>
      <c r="E377" s="334"/>
      <c r="F377" s="368" t="s">
        <v>1204</v>
      </c>
      <c r="G377" s="422" t="s">
        <v>41</v>
      </c>
      <c r="H377" s="917"/>
      <c r="I377" s="917"/>
      <c r="J377" s="917"/>
      <c r="K377" s="911"/>
      <c r="L377" s="917"/>
      <c r="M377" s="983"/>
      <c r="N377" s="84"/>
      <c r="O377" s="72"/>
      <c r="P377" s="84"/>
    </row>
    <row r="378" spans="1:16">
      <c r="A378" s="921">
        <v>2</v>
      </c>
      <c r="B378" s="921">
        <v>4</v>
      </c>
      <c r="C378" s="921">
        <v>16</v>
      </c>
      <c r="D378" s="921">
        <v>3</v>
      </c>
      <c r="E378" s="463"/>
      <c r="F378" s="86" t="s">
        <v>862</v>
      </c>
      <c r="G378" s="421" t="s">
        <v>38</v>
      </c>
      <c r="H378" s="916" t="s">
        <v>656</v>
      </c>
      <c r="I378" s="918" t="s">
        <v>226</v>
      </c>
      <c r="J378" s="916" t="s">
        <v>1152</v>
      </c>
      <c r="K378" s="1037">
        <v>11952000</v>
      </c>
      <c r="L378" s="916" t="s">
        <v>308</v>
      </c>
      <c r="M378" s="918" t="s">
        <v>44</v>
      </c>
      <c r="N378" s="83"/>
      <c r="O378" s="70"/>
      <c r="P378" s="83"/>
    </row>
    <row r="379" spans="1:16">
      <c r="A379" s="917"/>
      <c r="B379" s="917"/>
      <c r="C379" s="917"/>
      <c r="D379" s="917"/>
      <c r="E379" s="334"/>
      <c r="F379" s="87" t="s">
        <v>863</v>
      </c>
      <c r="G379" s="422" t="s">
        <v>41</v>
      </c>
      <c r="H379" s="917"/>
      <c r="I379" s="919"/>
      <c r="J379" s="917"/>
      <c r="K379" s="1036"/>
      <c r="L379" s="917"/>
      <c r="M379" s="919"/>
      <c r="N379" s="84"/>
      <c r="O379" s="72"/>
      <c r="P379" s="84"/>
    </row>
    <row r="380" spans="1:16">
      <c r="A380" s="921">
        <v>2</v>
      </c>
      <c r="B380" s="921">
        <v>4</v>
      </c>
      <c r="C380" s="921">
        <v>16</v>
      </c>
      <c r="D380" s="921">
        <v>4</v>
      </c>
      <c r="E380" s="463"/>
      <c r="F380" s="1101" t="s">
        <v>1205</v>
      </c>
      <c r="G380" s="421" t="s">
        <v>38</v>
      </c>
      <c r="H380" s="921" t="s">
        <v>224</v>
      </c>
      <c r="I380" s="920" t="s">
        <v>490</v>
      </c>
      <c r="J380" s="921" t="s">
        <v>1152</v>
      </c>
      <c r="K380" s="1035">
        <v>5000000</v>
      </c>
      <c r="L380" s="921" t="s">
        <v>308</v>
      </c>
      <c r="M380" s="982" t="s">
        <v>44</v>
      </c>
      <c r="N380" s="83"/>
      <c r="O380" s="70"/>
      <c r="P380" s="83"/>
    </row>
    <row r="381" spans="1:16">
      <c r="A381" s="917"/>
      <c r="B381" s="917"/>
      <c r="C381" s="917"/>
      <c r="D381" s="917"/>
      <c r="E381" s="334"/>
      <c r="F381" s="1102"/>
      <c r="G381" s="422" t="s">
        <v>41</v>
      </c>
      <c r="H381" s="917"/>
      <c r="I381" s="919"/>
      <c r="J381" s="917"/>
      <c r="K381" s="1036"/>
      <c r="L381" s="917"/>
      <c r="M381" s="983"/>
      <c r="N381" s="84"/>
      <c r="O381" s="72"/>
      <c r="P381" s="84"/>
    </row>
    <row r="382" spans="1:16">
      <c r="A382" s="921">
        <v>2</v>
      </c>
      <c r="B382" s="921">
        <v>4</v>
      </c>
      <c r="C382" s="921">
        <v>18</v>
      </c>
      <c r="D382" s="463"/>
      <c r="E382" s="463"/>
      <c r="F382" s="383" t="s">
        <v>1306</v>
      </c>
      <c r="G382" s="421"/>
      <c r="H382" s="391"/>
      <c r="I382" s="406"/>
      <c r="J382" s="391"/>
      <c r="K382" s="433"/>
      <c r="L382" s="391"/>
      <c r="M382" s="406"/>
      <c r="N382" s="83"/>
      <c r="O382" s="70"/>
      <c r="P382" s="83"/>
    </row>
    <row r="383" spans="1:16">
      <c r="A383" s="917"/>
      <c r="B383" s="917"/>
      <c r="C383" s="917"/>
      <c r="D383" s="334"/>
      <c r="E383" s="334"/>
      <c r="F383" s="451" t="s">
        <v>1305</v>
      </c>
      <c r="G383" s="421"/>
      <c r="H383" s="391"/>
      <c r="I383" s="406"/>
      <c r="J383" s="391"/>
      <c r="K383" s="433"/>
      <c r="L383" s="391"/>
      <c r="M383" s="406"/>
      <c r="N383" s="83"/>
      <c r="O383" s="70"/>
      <c r="P383" s="84"/>
    </row>
    <row r="384" spans="1:16">
      <c r="A384" s="921">
        <v>2</v>
      </c>
      <c r="B384" s="921">
        <v>4</v>
      </c>
      <c r="C384" s="921">
        <v>18</v>
      </c>
      <c r="D384" s="921">
        <v>2</v>
      </c>
      <c r="E384" s="463"/>
      <c r="F384" s="86" t="s">
        <v>1307</v>
      </c>
      <c r="G384" s="448" t="s">
        <v>38</v>
      </c>
      <c r="H384" s="923" t="s">
        <v>57</v>
      </c>
      <c r="I384" s="448" t="s">
        <v>212</v>
      </c>
      <c r="J384" s="923" t="s">
        <v>1152</v>
      </c>
      <c r="K384" s="1033">
        <f>300000000/6</f>
        <v>50000000</v>
      </c>
      <c r="L384" s="921" t="s">
        <v>308</v>
      </c>
      <c r="M384" s="920" t="s">
        <v>44</v>
      </c>
      <c r="N384" s="88"/>
      <c r="O384" s="76"/>
      <c r="P384" s="83"/>
    </row>
    <row r="385" spans="1:18">
      <c r="A385" s="917"/>
      <c r="B385" s="917"/>
      <c r="C385" s="917"/>
      <c r="D385" s="917"/>
      <c r="E385" s="334"/>
      <c r="F385" s="87"/>
      <c r="G385" s="422" t="s">
        <v>41</v>
      </c>
      <c r="H385" s="924"/>
      <c r="I385" s="422" t="s">
        <v>216</v>
      </c>
      <c r="J385" s="924"/>
      <c r="K385" s="1034"/>
      <c r="L385" s="917"/>
      <c r="M385" s="919"/>
      <c r="N385" s="87"/>
      <c r="O385" s="82"/>
      <c r="P385" s="84"/>
    </row>
    <row r="386" spans="1:18">
      <c r="A386" s="921">
        <v>2</v>
      </c>
      <c r="B386" s="921">
        <v>4</v>
      </c>
      <c r="C386" s="921">
        <v>18</v>
      </c>
      <c r="D386" s="921">
        <v>3</v>
      </c>
      <c r="E386" s="463"/>
      <c r="F386" s="1101" t="s">
        <v>1206</v>
      </c>
      <c r="G386" s="101" t="s">
        <v>38</v>
      </c>
      <c r="H386" s="912" t="s">
        <v>57</v>
      </c>
      <c r="I386" s="339" t="s">
        <v>188</v>
      </c>
      <c r="J386" s="921" t="s">
        <v>1152</v>
      </c>
      <c r="K386" s="1033">
        <v>15000000</v>
      </c>
      <c r="L386" s="921" t="s">
        <v>308</v>
      </c>
      <c r="M386" s="920" t="s">
        <v>44</v>
      </c>
      <c r="N386" s="88"/>
      <c r="O386" s="88"/>
      <c r="P386" s="85"/>
    </row>
    <row r="387" spans="1:18">
      <c r="A387" s="917"/>
      <c r="B387" s="917"/>
      <c r="C387" s="917"/>
      <c r="D387" s="917"/>
      <c r="E387" s="335"/>
      <c r="F387" s="1102"/>
      <c r="G387" s="98" t="s">
        <v>41</v>
      </c>
      <c r="H387" s="915"/>
      <c r="I387" s="312" t="s">
        <v>1085</v>
      </c>
      <c r="J387" s="917"/>
      <c r="K387" s="1034"/>
      <c r="L387" s="917"/>
      <c r="M387" s="919"/>
      <c r="N387" s="87"/>
      <c r="O387" s="87"/>
      <c r="P387" s="84"/>
    </row>
    <row r="388" spans="1:18" ht="16.5" customHeight="1">
      <c r="A388" s="916">
        <v>2</v>
      </c>
      <c r="B388" s="916">
        <v>4</v>
      </c>
      <c r="C388" s="485"/>
      <c r="D388" s="485"/>
      <c r="E388" s="280"/>
      <c r="F388" s="1158" t="s">
        <v>901</v>
      </c>
      <c r="G388" s="95" t="s">
        <v>38</v>
      </c>
      <c r="H388" s="913" t="s">
        <v>57</v>
      </c>
      <c r="I388" s="943" t="s">
        <v>187</v>
      </c>
      <c r="J388" s="916" t="s">
        <v>1152</v>
      </c>
      <c r="K388" s="1044">
        <f>30000000/6</f>
        <v>5000000</v>
      </c>
      <c r="L388" s="916" t="s">
        <v>308</v>
      </c>
      <c r="M388" s="918" t="s">
        <v>44</v>
      </c>
      <c r="N388" s="86"/>
      <c r="O388" s="86"/>
      <c r="P388" s="83"/>
    </row>
    <row r="389" spans="1:18" ht="9" customHeight="1">
      <c r="A389" s="917"/>
      <c r="B389" s="917"/>
      <c r="C389" s="468"/>
      <c r="D389" s="468"/>
      <c r="E389" s="334"/>
      <c r="F389" s="1158"/>
      <c r="G389" s="95" t="s">
        <v>41</v>
      </c>
      <c r="H389" s="913"/>
      <c r="I389" s="943"/>
      <c r="J389" s="916"/>
      <c r="K389" s="1044"/>
      <c r="L389" s="916"/>
      <c r="M389" s="918"/>
      <c r="N389" s="87"/>
      <c r="O389" s="86"/>
      <c r="P389" s="84"/>
    </row>
    <row r="390" spans="1:18">
      <c r="A390" s="1128">
        <v>2</v>
      </c>
      <c r="B390" s="1128">
        <v>4</v>
      </c>
      <c r="C390" s="1128">
        <v>18</v>
      </c>
      <c r="D390" s="1128">
        <v>5</v>
      </c>
      <c r="E390" s="463"/>
      <c r="F390" s="1101" t="s">
        <v>1021</v>
      </c>
      <c r="G390" s="340" t="s">
        <v>38</v>
      </c>
      <c r="H390" s="923" t="s">
        <v>228</v>
      </c>
      <c r="I390" s="923" t="s">
        <v>196</v>
      </c>
      <c r="J390" s="921" t="s">
        <v>1152</v>
      </c>
      <c r="K390" s="1012">
        <v>5000000</v>
      </c>
      <c r="L390" s="921" t="s">
        <v>255</v>
      </c>
      <c r="M390" s="982" t="s">
        <v>44</v>
      </c>
      <c r="N390" s="83"/>
      <c r="O390" s="1055"/>
      <c r="P390" s="83"/>
    </row>
    <row r="391" spans="1:18" ht="12" customHeight="1" thickBot="1">
      <c r="A391" s="1133"/>
      <c r="B391" s="1133"/>
      <c r="C391" s="1133"/>
      <c r="D391" s="1133"/>
      <c r="E391" s="460"/>
      <c r="F391" s="1159"/>
      <c r="G391" s="501" t="s">
        <v>41</v>
      </c>
      <c r="H391" s="1000"/>
      <c r="I391" s="1000"/>
      <c r="J391" s="922"/>
      <c r="K391" s="1041"/>
      <c r="L391" s="922"/>
      <c r="M391" s="997"/>
      <c r="N391" s="56"/>
      <c r="O391" s="1167"/>
      <c r="P391" s="56"/>
    </row>
    <row r="392" spans="1:18">
      <c r="A392" s="933">
        <v>2</v>
      </c>
      <c r="B392" s="933">
        <v>4</v>
      </c>
      <c r="C392" s="933">
        <v>18</v>
      </c>
      <c r="D392" s="933">
        <v>6</v>
      </c>
      <c r="E392" s="989"/>
      <c r="F392" s="1157" t="s">
        <v>902</v>
      </c>
      <c r="G392" s="500" t="s">
        <v>38</v>
      </c>
      <c r="H392" s="914" t="s">
        <v>57</v>
      </c>
      <c r="I392" s="502" t="s">
        <v>50</v>
      </c>
      <c r="J392" s="933" t="s">
        <v>1152</v>
      </c>
      <c r="K392" s="1164">
        <v>3000000</v>
      </c>
      <c r="L392" s="933" t="s">
        <v>308</v>
      </c>
      <c r="M392" s="934" t="s">
        <v>44</v>
      </c>
      <c r="N392" s="108"/>
      <c r="O392" s="108"/>
      <c r="P392" s="55"/>
      <c r="Q392" s="94"/>
      <c r="R392" s="94"/>
    </row>
    <row r="393" spans="1:18">
      <c r="A393" s="917"/>
      <c r="B393" s="917"/>
      <c r="C393" s="917"/>
      <c r="D393" s="917"/>
      <c r="E393" s="983"/>
      <c r="F393" s="1102"/>
      <c r="G393" s="98" t="s">
        <v>41</v>
      </c>
      <c r="H393" s="915"/>
      <c r="I393" s="312" t="s">
        <v>189</v>
      </c>
      <c r="J393" s="917"/>
      <c r="K393" s="1034"/>
      <c r="L393" s="917"/>
      <c r="M393" s="919"/>
      <c r="N393" s="87"/>
      <c r="O393" s="87"/>
      <c r="P393" s="84"/>
      <c r="Q393" s="94"/>
      <c r="R393" s="94"/>
    </row>
    <row r="394" spans="1:18">
      <c r="A394" s="921">
        <v>2</v>
      </c>
      <c r="B394" s="921">
        <v>4</v>
      </c>
      <c r="C394" s="921">
        <v>19</v>
      </c>
      <c r="D394" s="463"/>
      <c r="E394" s="463"/>
      <c r="F394" s="1158" t="s">
        <v>1207</v>
      </c>
      <c r="G394" s="95" t="s">
        <v>38</v>
      </c>
      <c r="H394" s="932" t="s">
        <v>57</v>
      </c>
      <c r="I394" s="401" t="s">
        <v>1208</v>
      </c>
      <c r="J394" s="916" t="s">
        <v>1152</v>
      </c>
      <c r="K394" s="1011">
        <v>113785000</v>
      </c>
      <c r="L394" s="916" t="s">
        <v>308</v>
      </c>
      <c r="M394" s="390"/>
      <c r="N394" s="86"/>
      <c r="O394" s="86"/>
      <c r="P394" s="83"/>
      <c r="Q394" s="127"/>
      <c r="R394" s="372"/>
    </row>
    <row r="395" spans="1:18">
      <c r="A395" s="917"/>
      <c r="B395" s="917"/>
      <c r="C395" s="917"/>
      <c r="D395" s="334"/>
      <c r="E395" s="334"/>
      <c r="F395" s="1102"/>
      <c r="G395" s="403" t="s">
        <v>41</v>
      </c>
      <c r="H395" s="924"/>
      <c r="I395" s="387" t="s">
        <v>213</v>
      </c>
      <c r="J395" s="917"/>
      <c r="K395" s="1005"/>
      <c r="L395" s="917"/>
      <c r="M395" s="389"/>
      <c r="N395" s="87"/>
      <c r="O395" s="87"/>
      <c r="P395" s="84"/>
      <c r="Q395" s="127"/>
      <c r="R395" s="372"/>
    </row>
    <row r="396" spans="1:18">
      <c r="A396" s="921">
        <v>2</v>
      </c>
      <c r="B396" s="921">
        <v>4</v>
      </c>
      <c r="C396" s="921">
        <v>20</v>
      </c>
      <c r="D396" s="463"/>
      <c r="E396" s="463"/>
      <c r="F396" s="1101" t="s">
        <v>1209</v>
      </c>
      <c r="G396" s="101"/>
      <c r="H396" s="386"/>
      <c r="I396" s="386"/>
      <c r="J396" s="392"/>
      <c r="K396" s="409"/>
      <c r="L396" s="392"/>
      <c r="M396" s="388"/>
      <c r="N396" s="88"/>
      <c r="O396" s="88"/>
      <c r="P396" s="85"/>
      <c r="Q396" s="127"/>
      <c r="R396" s="372"/>
    </row>
    <row r="397" spans="1:18">
      <c r="A397" s="917"/>
      <c r="B397" s="917"/>
      <c r="C397" s="917"/>
      <c r="D397" s="334"/>
      <c r="E397" s="334"/>
      <c r="F397" s="1102"/>
      <c r="G397" s="98"/>
      <c r="H397" s="387"/>
      <c r="I397" s="387"/>
      <c r="J397" s="393"/>
      <c r="K397" s="410"/>
      <c r="L397" s="393"/>
      <c r="M397" s="389"/>
      <c r="N397" s="87"/>
      <c r="O397" s="87"/>
      <c r="P397" s="84"/>
    </row>
    <row r="398" spans="1:18">
      <c r="A398" s="916">
        <v>2</v>
      </c>
      <c r="B398" s="916">
        <v>4</v>
      </c>
      <c r="C398" s="916">
        <v>20</v>
      </c>
      <c r="D398" s="916">
        <v>2</v>
      </c>
      <c r="E398" s="466"/>
      <c r="F398" s="86" t="s">
        <v>847</v>
      </c>
      <c r="G398" s="421" t="s">
        <v>38</v>
      </c>
      <c r="H398" s="916" t="s">
        <v>652</v>
      </c>
      <c r="I398" s="918" t="s">
        <v>489</v>
      </c>
      <c r="J398" s="1168" t="s">
        <v>1210</v>
      </c>
      <c r="K398" s="1037">
        <f>60000000/6</f>
        <v>10000000</v>
      </c>
      <c r="L398" s="916" t="s">
        <v>308</v>
      </c>
      <c r="M398" s="918" t="s">
        <v>44</v>
      </c>
      <c r="N398" s="83"/>
      <c r="O398" s="371"/>
      <c r="P398" s="83"/>
    </row>
    <row r="399" spans="1:18">
      <c r="A399" s="917"/>
      <c r="B399" s="917"/>
      <c r="C399" s="917"/>
      <c r="D399" s="917"/>
      <c r="E399" s="334"/>
      <c r="F399" s="87" t="s">
        <v>848</v>
      </c>
      <c r="G399" s="422" t="s">
        <v>41</v>
      </c>
      <c r="H399" s="917"/>
      <c r="I399" s="919"/>
      <c r="J399" s="917"/>
      <c r="K399" s="1036"/>
      <c r="L399" s="917"/>
      <c r="M399" s="919"/>
      <c r="N399" s="84"/>
      <c r="O399" s="99"/>
      <c r="P399" s="84"/>
    </row>
    <row r="400" spans="1:18">
      <c r="A400" s="921">
        <v>2</v>
      </c>
      <c r="B400" s="921">
        <v>4</v>
      </c>
      <c r="C400" s="921">
        <v>20</v>
      </c>
      <c r="D400" s="921">
        <v>3</v>
      </c>
      <c r="E400" s="463"/>
      <c r="F400" s="1101" t="s">
        <v>849</v>
      </c>
      <c r="G400" s="448" t="s">
        <v>38</v>
      </c>
      <c r="H400" s="921" t="s">
        <v>228</v>
      </c>
      <c r="I400" s="388" t="s">
        <v>229</v>
      </c>
      <c r="J400" s="1136" t="s">
        <v>1211</v>
      </c>
      <c r="K400" s="910">
        <f>12000000/6</f>
        <v>2000000</v>
      </c>
      <c r="L400" s="921" t="s">
        <v>308</v>
      </c>
      <c r="M400" s="982" t="s">
        <v>44</v>
      </c>
      <c r="N400" s="86"/>
      <c r="O400" s="74"/>
      <c r="P400" s="83"/>
    </row>
    <row r="401" spans="1:16">
      <c r="A401" s="917"/>
      <c r="B401" s="917"/>
      <c r="C401" s="917"/>
      <c r="D401" s="917"/>
      <c r="E401" s="334"/>
      <c r="F401" s="1102"/>
      <c r="G401" s="422" t="s">
        <v>41</v>
      </c>
      <c r="H401" s="917"/>
      <c r="I401" s="389"/>
      <c r="J401" s="917"/>
      <c r="K401" s="911"/>
      <c r="L401" s="917"/>
      <c r="M401" s="983"/>
      <c r="N401" s="87"/>
      <c r="O401" s="82"/>
      <c r="P401" s="83"/>
    </row>
    <row r="402" spans="1:16">
      <c r="A402" s="921">
        <v>2</v>
      </c>
      <c r="B402" s="921">
        <v>4</v>
      </c>
      <c r="C402" s="921">
        <v>20</v>
      </c>
      <c r="D402" s="921">
        <v>4</v>
      </c>
      <c r="E402" s="982"/>
      <c r="F402" s="1101" t="s">
        <v>850</v>
      </c>
      <c r="G402" s="421" t="s">
        <v>38</v>
      </c>
      <c r="H402" s="916" t="s">
        <v>89</v>
      </c>
      <c r="I402" s="918" t="s">
        <v>230</v>
      </c>
      <c r="J402" s="1168" t="s">
        <v>1210</v>
      </c>
      <c r="K402" s="1037">
        <f>12000000/6</f>
        <v>2000000</v>
      </c>
      <c r="L402" s="916" t="s">
        <v>308</v>
      </c>
      <c r="M402" s="918" t="s">
        <v>44</v>
      </c>
      <c r="N402" s="88"/>
      <c r="O402" s="76"/>
      <c r="P402" s="85"/>
    </row>
    <row r="403" spans="1:16">
      <c r="A403" s="917"/>
      <c r="B403" s="917"/>
      <c r="C403" s="917"/>
      <c r="D403" s="917"/>
      <c r="E403" s="983"/>
      <c r="F403" s="1102"/>
      <c r="G403" s="422" t="s">
        <v>41</v>
      </c>
      <c r="H403" s="917"/>
      <c r="I403" s="919"/>
      <c r="J403" s="917"/>
      <c r="K403" s="1036"/>
      <c r="L403" s="916"/>
      <c r="M403" s="918"/>
      <c r="N403" s="87"/>
      <c r="O403" s="82"/>
      <c r="P403" s="84"/>
    </row>
    <row r="404" spans="1:16">
      <c r="A404" s="921">
        <v>2</v>
      </c>
      <c r="B404" s="921">
        <v>4</v>
      </c>
      <c r="C404" s="921">
        <v>20</v>
      </c>
      <c r="D404" s="921">
        <v>5</v>
      </c>
      <c r="E404" s="982"/>
      <c r="F404" s="1101" t="s">
        <v>851</v>
      </c>
      <c r="G404" s="421" t="s">
        <v>38</v>
      </c>
      <c r="H404" s="921" t="s">
        <v>220</v>
      </c>
      <c r="I404" s="482" t="s">
        <v>491</v>
      </c>
      <c r="J404" s="921" t="s">
        <v>1152</v>
      </c>
      <c r="K404" s="1035">
        <f>105000000/6</f>
        <v>17500000</v>
      </c>
      <c r="L404" s="921" t="s">
        <v>308</v>
      </c>
      <c r="M404" s="920" t="s">
        <v>44</v>
      </c>
      <c r="N404" s="88"/>
      <c r="O404" s="76"/>
      <c r="P404" s="83"/>
    </row>
    <row r="405" spans="1:16">
      <c r="A405" s="917"/>
      <c r="B405" s="917"/>
      <c r="C405" s="917"/>
      <c r="D405" s="917"/>
      <c r="E405" s="983"/>
      <c r="F405" s="1102"/>
      <c r="G405" s="422" t="s">
        <v>41</v>
      </c>
      <c r="H405" s="917"/>
      <c r="I405" s="483" t="s">
        <v>492</v>
      </c>
      <c r="J405" s="917"/>
      <c r="K405" s="1036"/>
      <c r="L405" s="917"/>
      <c r="M405" s="919"/>
      <c r="N405" s="87"/>
      <c r="O405" s="82"/>
      <c r="P405" s="83"/>
    </row>
    <row r="406" spans="1:16">
      <c r="A406" s="921">
        <v>2</v>
      </c>
      <c r="B406" s="921">
        <v>4</v>
      </c>
      <c r="C406" s="921">
        <v>20</v>
      </c>
      <c r="D406" s="921">
        <v>6</v>
      </c>
      <c r="E406" s="463"/>
      <c r="F406" s="1117" t="s">
        <v>852</v>
      </c>
      <c r="G406" s="101" t="s">
        <v>38</v>
      </c>
      <c r="H406" s="921" t="s">
        <v>89</v>
      </c>
      <c r="I406" s="921" t="s">
        <v>653</v>
      </c>
      <c r="J406" s="921" t="s">
        <v>1152</v>
      </c>
      <c r="K406" s="910">
        <v>30000000</v>
      </c>
      <c r="L406" s="921" t="s">
        <v>308</v>
      </c>
      <c r="M406" s="982" t="s">
        <v>44</v>
      </c>
      <c r="N406" s="88"/>
      <c r="O406" s="76"/>
      <c r="P406" s="85"/>
    </row>
    <row r="407" spans="1:16">
      <c r="A407" s="917"/>
      <c r="B407" s="917"/>
      <c r="C407" s="917"/>
      <c r="D407" s="917"/>
      <c r="E407" s="334"/>
      <c r="F407" s="1110"/>
      <c r="G407" s="422" t="s">
        <v>41</v>
      </c>
      <c r="H407" s="917"/>
      <c r="I407" s="917"/>
      <c r="J407" s="917"/>
      <c r="K407" s="911"/>
      <c r="L407" s="917"/>
      <c r="M407" s="983"/>
      <c r="N407" s="87"/>
      <c r="O407" s="87"/>
      <c r="P407" s="84"/>
    </row>
    <row r="408" spans="1:16">
      <c r="A408" s="921">
        <v>2</v>
      </c>
      <c r="B408" s="921">
        <v>4</v>
      </c>
      <c r="C408" s="921">
        <v>20</v>
      </c>
      <c r="D408" s="921">
        <v>7</v>
      </c>
      <c r="E408" s="463"/>
      <c r="F408" s="1117" t="s">
        <v>853</v>
      </c>
      <c r="G408" s="421" t="s">
        <v>38</v>
      </c>
      <c r="H408" s="916" t="s">
        <v>89</v>
      </c>
      <c r="I408" s="918" t="s">
        <v>230</v>
      </c>
      <c r="J408" s="916" t="s">
        <v>1152</v>
      </c>
      <c r="K408" s="1037">
        <f>300000000/6</f>
        <v>50000000</v>
      </c>
      <c r="L408" s="916" t="s">
        <v>308</v>
      </c>
      <c r="M408" s="918" t="s">
        <v>44</v>
      </c>
      <c r="N408" s="86"/>
      <c r="O408" s="74"/>
      <c r="P408" s="83"/>
    </row>
    <row r="409" spans="1:16">
      <c r="A409" s="917"/>
      <c r="B409" s="917"/>
      <c r="C409" s="917"/>
      <c r="D409" s="917"/>
      <c r="E409" s="334"/>
      <c r="F409" s="1110"/>
      <c r="G409" s="422" t="s">
        <v>41</v>
      </c>
      <c r="H409" s="917"/>
      <c r="I409" s="919"/>
      <c r="J409" s="917"/>
      <c r="K409" s="1036"/>
      <c r="L409" s="916"/>
      <c r="M409" s="918"/>
      <c r="N409" s="87"/>
      <c r="O409" s="82"/>
      <c r="P409" s="83"/>
    </row>
    <row r="410" spans="1:16">
      <c r="A410" s="921">
        <v>2</v>
      </c>
      <c r="B410" s="921">
        <v>4</v>
      </c>
      <c r="C410" s="921">
        <v>20</v>
      </c>
      <c r="D410" s="921">
        <v>8</v>
      </c>
      <c r="E410" s="463"/>
      <c r="F410" s="1101" t="s">
        <v>854</v>
      </c>
      <c r="G410" s="448" t="s">
        <v>38</v>
      </c>
      <c r="H410" s="921" t="s">
        <v>220</v>
      </c>
      <c r="I410" s="482" t="s">
        <v>491</v>
      </c>
      <c r="J410" s="921" t="s">
        <v>1152</v>
      </c>
      <c r="K410" s="1035">
        <f>120000000/6</f>
        <v>20000000</v>
      </c>
      <c r="L410" s="921" t="s">
        <v>308</v>
      </c>
      <c r="M410" s="920" t="s">
        <v>44</v>
      </c>
      <c r="N410" s="88"/>
      <c r="O410" s="76"/>
      <c r="P410" s="85"/>
    </row>
    <row r="411" spans="1:16">
      <c r="A411" s="917"/>
      <c r="B411" s="917"/>
      <c r="C411" s="917"/>
      <c r="D411" s="917"/>
      <c r="E411" s="334"/>
      <c r="F411" s="1102"/>
      <c r="G411" s="422" t="s">
        <v>41</v>
      </c>
      <c r="H411" s="917"/>
      <c r="I411" s="483" t="s">
        <v>492</v>
      </c>
      <c r="J411" s="917"/>
      <c r="K411" s="1036"/>
      <c r="L411" s="917"/>
      <c r="M411" s="919"/>
      <c r="N411" s="87"/>
      <c r="O411" s="82"/>
      <c r="P411" s="83"/>
    </row>
    <row r="412" spans="1:16">
      <c r="A412" s="921">
        <v>2</v>
      </c>
      <c r="B412" s="921">
        <v>4</v>
      </c>
      <c r="C412" s="921">
        <v>20</v>
      </c>
      <c r="D412" s="921">
        <v>9</v>
      </c>
      <c r="E412" s="463"/>
      <c r="F412" s="1158" t="s">
        <v>855</v>
      </c>
      <c r="G412" s="448" t="s">
        <v>38</v>
      </c>
      <c r="H412" s="921" t="s">
        <v>89</v>
      </c>
      <c r="I412" s="982" t="s">
        <v>638</v>
      </c>
      <c r="J412" s="921" t="s">
        <v>1152</v>
      </c>
      <c r="K412" s="910">
        <f>90000000/6</f>
        <v>15000000</v>
      </c>
      <c r="L412" s="921" t="s">
        <v>308</v>
      </c>
      <c r="M412" s="920" t="s">
        <v>44</v>
      </c>
      <c r="N412" s="88"/>
      <c r="O412" s="76"/>
      <c r="P412" s="85"/>
    </row>
    <row r="413" spans="1:16">
      <c r="A413" s="917"/>
      <c r="B413" s="917"/>
      <c r="C413" s="917"/>
      <c r="D413" s="917"/>
      <c r="E413" s="334"/>
      <c r="F413" s="1102"/>
      <c r="G413" s="98" t="s">
        <v>41</v>
      </c>
      <c r="H413" s="917"/>
      <c r="I413" s="983"/>
      <c r="J413" s="917"/>
      <c r="K413" s="911"/>
      <c r="L413" s="917"/>
      <c r="M413" s="919"/>
      <c r="N413" s="87"/>
      <c r="O413" s="82"/>
      <c r="P413" s="84"/>
    </row>
    <row r="414" spans="1:16">
      <c r="A414" s="921">
        <v>2</v>
      </c>
      <c r="B414" s="921">
        <v>4</v>
      </c>
      <c r="C414" s="921">
        <v>20</v>
      </c>
      <c r="D414" s="921">
        <v>10</v>
      </c>
      <c r="E414" s="463"/>
      <c r="F414" s="1101" t="s">
        <v>856</v>
      </c>
      <c r="G414" s="448" t="s">
        <v>518</v>
      </c>
      <c r="H414" s="921" t="s">
        <v>89</v>
      </c>
      <c r="I414" s="982" t="s">
        <v>651</v>
      </c>
      <c r="J414" s="921" t="s">
        <v>1152</v>
      </c>
      <c r="K414" s="910">
        <f>60000000/6</f>
        <v>10000000</v>
      </c>
      <c r="L414" s="921" t="s">
        <v>308</v>
      </c>
      <c r="M414" s="920" t="s">
        <v>44</v>
      </c>
      <c r="N414" s="88"/>
      <c r="O414" s="76"/>
      <c r="P414" s="85"/>
    </row>
    <row r="415" spans="1:16">
      <c r="A415" s="917"/>
      <c r="B415" s="917"/>
      <c r="C415" s="917"/>
      <c r="D415" s="917"/>
      <c r="E415" s="334"/>
      <c r="F415" s="1102"/>
      <c r="G415" s="98" t="s">
        <v>650</v>
      </c>
      <c r="H415" s="917"/>
      <c r="I415" s="983"/>
      <c r="J415" s="917"/>
      <c r="K415" s="911"/>
      <c r="L415" s="917"/>
      <c r="M415" s="919"/>
      <c r="N415" s="87"/>
      <c r="O415" s="82"/>
      <c r="P415" s="84"/>
    </row>
    <row r="416" spans="1:16">
      <c r="A416" s="921">
        <v>2</v>
      </c>
      <c r="B416" s="921">
        <v>4</v>
      </c>
      <c r="C416" s="921">
        <v>21</v>
      </c>
      <c r="D416" s="475"/>
      <c r="E416" s="475"/>
      <c r="F416" s="1101" t="s">
        <v>1212</v>
      </c>
      <c r="G416" s="448" t="s">
        <v>38</v>
      </c>
      <c r="H416" s="392"/>
      <c r="I416" s="394"/>
      <c r="J416" s="921" t="s">
        <v>1152</v>
      </c>
      <c r="K416" s="910">
        <v>11380000</v>
      </c>
      <c r="L416" s="921" t="s">
        <v>308</v>
      </c>
      <c r="M416" s="394"/>
      <c r="N416" s="88"/>
      <c r="O416" s="76"/>
      <c r="P416" s="85"/>
    </row>
    <row r="417" spans="1:16">
      <c r="A417" s="917"/>
      <c r="B417" s="917"/>
      <c r="C417" s="917"/>
      <c r="D417" s="476"/>
      <c r="E417" s="476"/>
      <c r="F417" s="1110"/>
      <c r="G417" s="422" t="s">
        <v>41</v>
      </c>
      <c r="H417" s="393"/>
      <c r="I417" s="395"/>
      <c r="J417" s="917"/>
      <c r="K417" s="911"/>
      <c r="L417" s="917"/>
      <c r="M417" s="395"/>
      <c r="N417" s="87"/>
      <c r="O417" s="82"/>
      <c r="P417" s="84"/>
    </row>
    <row r="418" spans="1:16">
      <c r="A418" s="921">
        <v>2</v>
      </c>
      <c r="B418" s="921">
        <v>4</v>
      </c>
      <c r="C418" s="921">
        <v>22</v>
      </c>
      <c r="D418" s="475"/>
      <c r="E418" s="475"/>
      <c r="F418" s="1101" t="s">
        <v>1213</v>
      </c>
      <c r="G418" s="421"/>
      <c r="H418" s="391"/>
      <c r="I418" s="406"/>
      <c r="J418" s="391"/>
      <c r="K418" s="433"/>
      <c r="L418" s="391"/>
      <c r="M418" s="406"/>
      <c r="N418" s="86"/>
      <c r="O418" s="74"/>
      <c r="P418" s="83"/>
    </row>
    <row r="419" spans="1:16">
      <c r="A419" s="917"/>
      <c r="B419" s="917"/>
      <c r="C419" s="917"/>
      <c r="D419" s="476"/>
      <c r="E419" s="476"/>
      <c r="F419" s="1110"/>
      <c r="G419" s="422"/>
      <c r="H419" s="393"/>
      <c r="I419" s="395"/>
      <c r="J419" s="393"/>
      <c r="K419" s="432"/>
      <c r="L419" s="393"/>
      <c r="M419" s="395"/>
      <c r="N419" s="87"/>
      <c r="O419" s="82"/>
      <c r="P419" s="84"/>
    </row>
    <row r="420" spans="1:16">
      <c r="A420" s="921">
        <v>2</v>
      </c>
      <c r="B420" s="921">
        <v>4</v>
      </c>
      <c r="C420" s="921">
        <v>22</v>
      </c>
      <c r="D420" s="921">
        <v>2</v>
      </c>
      <c r="E420" s="475"/>
      <c r="F420" s="474" t="s">
        <v>1016</v>
      </c>
      <c r="G420" s="95" t="s">
        <v>38</v>
      </c>
      <c r="H420" s="918" t="s">
        <v>1017</v>
      </c>
      <c r="I420" s="943" t="s">
        <v>487</v>
      </c>
      <c r="J420" s="916" t="s">
        <v>1152</v>
      </c>
      <c r="K420" s="1022">
        <f>216000000/6</f>
        <v>36000000</v>
      </c>
      <c r="L420" s="996" t="s">
        <v>308</v>
      </c>
      <c r="M420" s="1169" t="s">
        <v>44</v>
      </c>
      <c r="N420" s="83"/>
      <c r="O420" s="83"/>
      <c r="P420" s="83"/>
    </row>
    <row r="421" spans="1:16">
      <c r="A421" s="917"/>
      <c r="B421" s="917"/>
      <c r="C421" s="917"/>
      <c r="D421" s="917"/>
      <c r="E421" s="476"/>
      <c r="F421" s="468" t="s">
        <v>1018</v>
      </c>
      <c r="G421" s="98" t="s">
        <v>41</v>
      </c>
      <c r="H421" s="919"/>
      <c r="I421" s="936"/>
      <c r="J421" s="917"/>
      <c r="K421" s="911"/>
      <c r="L421" s="983"/>
      <c r="M421" s="1170"/>
      <c r="N421" s="84"/>
      <c r="O421" s="84"/>
      <c r="P421" s="84"/>
    </row>
    <row r="422" spans="1:16">
      <c r="A422" s="921">
        <v>2</v>
      </c>
      <c r="B422" s="921">
        <v>4</v>
      </c>
      <c r="C422" s="921">
        <v>23</v>
      </c>
      <c r="D422" s="475"/>
      <c r="E422" s="475"/>
      <c r="F422" s="1117" t="s">
        <v>1214</v>
      </c>
      <c r="G422" s="448"/>
      <c r="H422" s="392"/>
      <c r="I422" s="394"/>
      <c r="J422" s="392"/>
      <c r="K422" s="431"/>
      <c r="L422" s="392"/>
      <c r="M422" s="394"/>
      <c r="N422" s="88"/>
      <c r="O422" s="76"/>
      <c r="P422" s="85"/>
    </row>
    <row r="423" spans="1:16">
      <c r="A423" s="917"/>
      <c r="B423" s="917"/>
      <c r="C423" s="917"/>
      <c r="D423" s="476"/>
      <c r="E423" s="476"/>
      <c r="F423" s="1110"/>
      <c r="G423" s="422"/>
      <c r="H423" s="393"/>
      <c r="I423" s="395"/>
      <c r="J423" s="393"/>
      <c r="K423" s="432"/>
      <c r="L423" s="393"/>
      <c r="M423" s="395"/>
      <c r="N423" s="87"/>
      <c r="O423" s="82"/>
      <c r="P423" s="84"/>
    </row>
    <row r="424" spans="1:16">
      <c r="A424" s="921">
        <v>2</v>
      </c>
      <c r="B424" s="921">
        <v>4</v>
      </c>
      <c r="C424" s="921">
        <v>23</v>
      </c>
      <c r="D424" s="921">
        <v>2</v>
      </c>
      <c r="E424" s="475"/>
      <c r="F424" s="1111" t="s">
        <v>1215</v>
      </c>
      <c r="G424" s="448" t="s">
        <v>38</v>
      </c>
      <c r="H424" s="921" t="s">
        <v>1216</v>
      </c>
      <c r="I424" s="921" t="s">
        <v>1217</v>
      </c>
      <c r="J424" s="921" t="s">
        <v>1152</v>
      </c>
      <c r="K424" s="910">
        <v>6580000</v>
      </c>
      <c r="L424" s="921" t="s">
        <v>308</v>
      </c>
      <c r="M424" s="394"/>
      <c r="N424" s="88"/>
      <c r="O424" s="76"/>
      <c r="P424" s="85"/>
    </row>
    <row r="425" spans="1:16">
      <c r="A425" s="917"/>
      <c r="B425" s="917"/>
      <c r="C425" s="917"/>
      <c r="D425" s="917"/>
      <c r="E425" s="476"/>
      <c r="F425" s="1110"/>
      <c r="G425" s="422" t="s">
        <v>41</v>
      </c>
      <c r="H425" s="917"/>
      <c r="I425" s="917"/>
      <c r="J425" s="917"/>
      <c r="K425" s="911"/>
      <c r="L425" s="917"/>
      <c r="M425" s="395"/>
      <c r="N425" s="87"/>
      <c r="O425" s="82"/>
      <c r="P425" s="84"/>
    </row>
    <row r="426" spans="1:16">
      <c r="A426" s="921">
        <v>2</v>
      </c>
      <c r="B426" s="921">
        <v>4</v>
      </c>
      <c r="C426" s="921">
        <v>23</v>
      </c>
      <c r="D426" s="921">
        <v>3</v>
      </c>
      <c r="E426" s="475"/>
      <c r="F426" s="1101" t="s">
        <v>1039</v>
      </c>
      <c r="G426" s="448" t="s">
        <v>38</v>
      </c>
      <c r="H426" s="921" t="s">
        <v>1040</v>
      </c>
      <c r="I426" s="921" t="s">
        <v>221</v>
      </c>
      <c r="J426" s="921" t="s">
        <v>1152</v>
      </c>
      <c r="K426" s="910">
        <f>240000000/6</f>
        <v>40000000</v>
      </c>
      <c r="L426" s="921" t="s">
        <v>308</v>
      </c>
      <c r="M426" s="920" t="s">
        <v>44</v>
      </c>
      <c r="N426" s="88"/>
      <c r="O426" s="76"/>
      <c r="P426" s="85"/>
    </row>
    <row r="427" spans="1:16" ht="12" customHeight="1">
      <c r="A427" s="917"/>
      <c r="B427" s="917"/>
      <c r="C427" s="917"/>
      <c r="D427" s="917"/>
      <c r="E427" s="476"/>
      <c r="F427" s="1102"/>
      <c r="G427" s="98" t="s">
        <v>41</v>
      </c>
      <c r="H427" s="917"/>
      <c r="I427" s="917"/>
      <c r="J427" s="917"/>
      <c r="K427" s="911"/>
      <c r="L427" s="917"/>
      <c r="M427" s="919"/>
      <c r="N427" s="87"/>
      <c r="O427" s="82"/>
      <c r="P427" s="84"/>
    </row>
    <row r="428" spans="1:16">
      <c r="A428" s="921">
        <v>2</v>
      </c>
      <c r="B428" s="921">
        <v>5</v>
      </c>
      <c r="C428" s="388"/>
      <c r="D428" s="475"/>
      <c r="E428" s="475"/>
      <c r="F428" s="1101" t="s">
        <v>905</v>
      </c>
      <c r="G428" s="482" t="s">
        <v>38</v>
      </c>
      <c r="H428" s="921" t="s">
        <v>57</v>
      </c>
      <c r="I428" s="920" t="s">
        <v>245</v>
      </c>
      <c r="J428" s="921" t="s">
        <v>1152</v>
      </c>
      <c r="K428" s="910">
        <f>90000000/6</f>
        <v>15000000</v>
      </c>
      <c r="L428" s="923" t="s">
        <v>308</v>
      </c>
      <c r="M428" s="920" t="s">
        <v>44</v>
      </c>
      <c r="N428" s="88"/>
      <c r="O428" s="88"/>
      <c r="P428" s="85"/>
    </row>
    <row r="429" spans="1:16">
      <c r="A429" s="917"/>
      <c r="B429" s="917"/>
      <c r="C429" s="389"/>
      <c r="D429" s="476"/>
      <c r="E429" s="476"/>
      <c r="F429" s="1102"/>
      <c r="G429" s="483" t="s">
        <v>41</v>
      </c>
      <c r="H429" s="917"/>
      <c r="I429" s="919"/>
      <c r="J429" s="917"/>
      <c r="K429" s="911"/>
      <c r="L429" s="924"/>
      <c r="M429" s="919"/>
      <c r="N429" s="87"/>
      <c r="O429" s="87"/>
      <c r="P429" s="84"/>
    </row>
    <row r="430" spans="1:16">
      <c r="A430" s="916">
        <v>3</v>
      </c>
      <c r="B430" s="916">
        <v>2</v>
      </c>
      <c r="C430" s="390"/>
      <c r="D430" s="466"/>
      <c r="E430" s="466"/>
      <c r="F430" s="1158" t="s">
        <v>1218</v>
      </c>
      <c r="G430" s="101" t="s">
        <v>38</v>
      </c>
      <c r="H430" s="392"/>
      <c r="I430" s="392" t="s">
        <v>1219</v>
      </c>
      <c r="J430" s="921" t="s">
        <v>1152</v>
      </c>
      <c r="K430" s="910"/>
      <c r="L430" s="921" t="s">
        <v>308</v>
      </c>
      <c r="M430" s="388"/>
      <c r="N430" s="88"/>
      <c r="O430" s="88"/>
      <c r="P430" s="85"/>
    </row>
    <row r="431" spans="1:16" ht="8.25" customHeight="1" thickBot="1">
      <c r="A431" s="922"/>
      <c r="B431" s="922"/>
      <c r="C431" s="467"/>
      <c r="D431" s="467"/>
      <c r="E431" s="467"/>
      <c r="F431" s="1159"/>
      <c r="G431" s="503" t="s">
        <v>41</v>
      </c>
      <c r="H431" s="56"/>
      <c r="I431" s="56"/>
      <c r="J431" s="922"/>
      <c r="K431" s="1051"/>
      <c r="L431" s="922"/>
      <c r="M431" s="337"/>
      <c r="N431" s="56"/>
      <c r="O431" s="56"/>
      <c r="P431" s="56"/>
    </row>
    <row r="432" spans="1:16" ht="10.5" customHeight="1">
      <c r="A432" s="191"/>
      <c r="B432" s="191"/>
      <c r="C432" s="191"/>
      <c r="D432" s="191"/>
      <c r="E432" s="191"/>
      <c r="F432" s="191"/>
      <c r="G432" s="191"/>
      <c r="H432" s="191"/>
      <c r="I432" s="191"/>
      <c r="J432" s="191"/>
      <c r="K432" s="191"/>
      <c r="L432" s="191"/>
      <c r="M432" s="191"/>
      <c r="N432" s="191"/>
      <c r="O432" s="191"/>
      <c r="P432" s="191"/>
    </row>
    <row r="433" spans="1:16" ht="15.75">
      <c r="A433" s="191"/>
      <c r="B433" s="191"/>
      <c r="C433" s="191"/>
      <c r="D433" s="191"/>
      <c r="E433" s="191"/>
      <c r="F433" s="192"/>
      <c r="G433" s="184"/>
      <c r="H433" s="193"/>
      <c r="I433" s="193"/>
      <c r="J433" s="193"/>
      <c r="K433" s="457"/>
      <c r="L433" s="1171" t="s">
        <v>1315</v>
      </c>
      <c r="M433" s="1171"/>
      <c r="N433" s="1171"/>
      <c r="O433" s="1171"/>
      <c r="P433" s="191"/>
    </row>
    <row r="434" spans="1:16" ht="15.75">
      <c r="A434" s="191"/>
      <c r="B434" s="191"/>
      <c r="C434" s="191"/>
      <c r="D434" s="191"/>
      <c r="E434" s="191"/>
      <c r="F434" s="456" t="s">
        <v>1308</v>
      </c>
      <c r="G434" s="184"/>
      <c r="H434" s="194"/>
      <c r="I434" s="194"/>
      <c r="J434" s="194"/>
      <c r="K434" s="195"/>
      <c r="L434" s="1172" t="s">
        <v>1310</v>
      </c>
      <c r="M434" s="1172"/>
      <c r="N434" s="1172"/>
      <c r="O434" s="1172"/>
      <c r="P434" s="191"/>
    </row>
    <row r="435" spans="1:16" ht="15.75">
      <c r="A435" s="191"/>
      <c r="B435" s="191"/>
      <c r="C435" s="191"/>
      <c r="D435" s="191"/>
      <c r="E435" s="191"/>
      <c r="F435" s="456" t="s">
        <v>1309</v>
      </c>
      <c r="G435" s="193"/>
      <c r="H435" s="194"/>
      <c r="I435" s="194"/>
      <c r="J435" s="194"/>
      <c r="K435" s="196"/>
      <c r="L435" s="1173" t="s">
        <v>1311</v>
      </c>
      <c r="M435" s="1173"/>
      <c r="N435" s="1173"/>
      <c r="O435" s="1173"/>
      <c r="P435" s="191"/>
    </row>
    <row r="436" spans="1:16" ht="15.75">
      <c r="A436" s="191"/>
      <c r="B436" s="191"/>
      <c r="C436" s="191"/>
      <c r="D436" s="191"/>
      <c r="E436" s="191"/>
      <c r="F436" s="192"/>
      <c r="G436" s="193"/>
      <c r="H436" s="194"/>
      <c r="I436" s="194"/>
      <c r="J436" s="194"/>
      <c r="K436" s="194"/>
      <c r="L436" s="194"/>
      <c r="M436" s="194"/>
      <c r="N436" s="194"/>
      <c r="O436" s="194"/>
      <c r="P436" s="191"/>
    </row>
    <row r="437" spans="1:16" ht="15.75">
      <c r="A437" s="191"/>
      <c r="B437" s="191"/>
      <c r="C437" s="191"/>
      <c r="D437" s="191"/>
      <c r="E437" s="191"/>
      <c r="F437" s="193"/>
      <c r="G437" s="193"/>
      <c r="H437" s="194"/>
      <c r="I437" s="194"/>
      <c r="J437" s="194"/>
      <c r="K437" s="194"/>
      <c r="L437" s="194"/>
      <c r="M437" s="194"/>
      <c r="N437" s="194"/>
      <c r="O437" s="194"/>
      <c r="P437" s="191"/>
    </row>
    <row r="438" spans="1:16" ht="15.75">
      <c r="A438" s="191"/>
      <c r="B438" s="191"/>
      <c r="C438" s="191"/>
      <c r="D438" s="191"/>
      <c r="E438" s="191"/>
      <c r="F438" s="194"/>
      <c r="G438" s="194"/>
      <c r="H438" s="194"/>
      <c r="I438" s="194"/>
      <c r="J438" s="194"/>
      <c r="K438" s="194"/>
      <c r="L438" s="194"/>
      <c r="M438" s="194"/>
      <c r="N438" s="194"/>
      <c r="O438" s="194"/>
      <c r="P438" s="191"/>
    </row>
    <row r="439" spans="1:16" ht="15.75">
      <c r="A439" s="191"/>
      <c r="B439" s="191"/>
      <c r="C439" s="191"/>
      <c r="D439" s="191"/>
      <c r="E439" s="191"/>
      <c r="F439" s="377" t="s">
        <v>1220</v>
      </c>
      <c r="G439" s="194"/>
      <c r="H439" s="194"/>
      <c r="I439" s="194"/>
      <c r="J439" s="194"/>
      <c r="K439" s="194"/>
      <c r="L439" s="1173" t="s">
        <v>1221</v>
      </c>
      <c r="M439" s="1173"/>
      <c r="N439" s="1173"/>
      <c r="O439" s="1173"/>
      <c r="P439" s="191"/>
    </row>
  </sheetData>
  <mergeCells count="1519">
    <mergeCell ref="M60:M61"/>
    <mergeCell ref="M82:M83"/>
    <mergeCell ref="I96:I136"/>
    <mergeCell ref="L96:L136"/>
    <mergeCell ref="M96:M136"/>
    <mergeCell ref="F317:F318"/>
    <mergeCell ref="A182:E182"/>
    <mergeCell ref="A10:E10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D191:D192"/>
    <mergeCell ref="D193:D194"/>
    <mergeCell ref="D195:D196"/>
    <mergeCell ref="D171:D172"/>
    <mergeCell ref="F305:F306"/>
    <mergeCell ref="D305:D306"/>
    <mergeCell ref="E305:E306"/>
    <mergeCell ref="A299:A300"/>
    <mergeCell ref="B299:B300"/>
    <mergeCell ref="C299:C300"/>
    <mergeCell ref="D299:D300"/>
    <mergeCell ref="E299:E300"/>
    <mergeCell ref="A301:A302"/>
    <mergeCell ref="B301:B302"/>
    <mergeCell ref="F275:F276"/>
    <mergeCell ref="A173:A174"/>
    <mergeCell ref="F307:F308"/>
    <mergeCell ref="F309:F310"/>
    <mergeCell ref="A189:A190"/>
    <mergeCell ref="B189:B190"/>
    <mergeCell ref="C189:C190"/>
    <mergeCell ref="D189:D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A297:A298"/>
    <mergeCell ref="B297:B298"/>
    <mergeCell ref="F299:F300"/>
    <mergeCell ref="A305:A306"/>
    <mergeCell ref="H301:H302"/>
    <mergeCell ref="H305:H306"/>
    <mergeCell ref="H319:H320"/>
    <mergeCell ref="J319:J320"/>
    <mergeCell ref="H303:H304"/>
    <mergeCell ref="H309:H310"/>
    <mergeCell ref="J309:J310"/>
    <mergeCell ref="H311:H312"/>
    <mergeCell ref="C319:C320"/>
    <mergeCell ref="A311:A312"/>
    <mergeCell ref="B311:B312"/>
    <mergeCell ref="C311:C312"/>
    <mergeCell ref="A303:A304"/>
    <mergeCell ref="B303:B304"/>
    <mergeCell ref="C303:C304"/>
    <mergeCell ref="D303:D304"/>
    <mergeCell ref="E303:E304"/>
    <mergeCell ref="D307:D308"/>
    <mergeCell ref="E307:E308"/>
    <mergeCell ref="E309:E310"/>
    <mergeCell ref="D313:D314"/>
    <mergeCell ref="A317:A318"/>
    <mergeCell ref="B317:B318"/>
    <mergeCell ref="C317:C318"/>
    <mergeCell ref="D319:D320"/>
    <mergeCell ref="A309:A310"/>
    <mergeCell ref="C301:C302"/>
    <mergeCell ref="D301:D302"/>
    <mergeCell ref="E301:E302"/>
    <mergeCell ref="B309:B310"/>
    <mergeCell ref="C309:C310"/>
    <mergeCell ref="D309:D310"/>
    <mergeCell ref="B305:B306"/>
    <mergeCell ref="C305:C306"/>
    <mergeCell ref="H277:H278"/>
    <mergeCell ref="H321:H322"/>
    <mergeCell ref="J321:J322"/>
    <mergeCell ref="H323:H324"/>
    <mergeCell ref="J323:J324"/>
    <mergeCell ref="J305:J306"/>
    <mergeCell ref="K309:K310"/>
    <mergeCell ref="L309:L310"/>
    <mergeCell ref="M309:M310"/>
    <mergeCell ref="I311:I312"/>
    <mergeCell ref="J311:J312"/>
    <mergeCell ref="K311:K312"/>
    <mergeCell ref="L311:L312"/>
    <mergeCell ref="M311:M312"/>
    <mergeCell ref="K321:K322"/>
    <mergeCell ref="L321:L322"/>
    <mergeCell ref="M321:M322"/>
    <mergeCell ref="M307:M308"/>
    <mergeCell ref="K303:K304"/>
    <mergeCell ref="L303:L304"/>
    <mergeCell ref="M303:M304"/>
    <mergeCell ref="I305:I306"/>
    <mergeCell ref="K305:K306"/>
    <mergeCell ref="L305:L306"/>
    <mergeCell ref="M305:M306"/>
    <mergeCell ref="I303:I304"/>
    <mergeCell ref="J303:J304"/>
    <mergeCell ref="J301:J302"/>
    <mergeCell ref="K301:K302"/>
    <mergeCell ref="L301:L302"/>
    <mergeCell ref="M301:M302"/>
    <mergeCell ref="J277:J278"/>
    <mergeCell ref="A323:A324"/>
    <mergeCell ref="B323:B324"/>
    <mergeCell ref="C323:C324"/>
    <mergeCell ref="A319:A320"/>
    <mergeCell ref="B319:B320"/>
    <mergeCell ref="K319:K320"/>
    <mergeCell ref="L319:L320"/>
    <mergeCell ref="M319:M320"/>
    <mergeCell ref="F291:F295"/>
    <mergeCell ref="G291:G295"/>
    <mergeCell ref="H291:H295"/>
    <mergeCell ref="I291:I295"/>
    <mergeCell ref="K291:L292"/>
    <mergeCell ref="M291:P292"/>
    <mergeCell ref="A293:E293"/>
    <mergeCell ref="K293:K295"/>
    <mergeCell ref="L293:L295"/>
    <mergeCell ref="A294:E294"/>
    <mergeCell ref="F297:F298"/>
    <mergeCell ref="A313:A314"/>
    <mergeCell ref="B313:B314"/>
    <mergeCell ref="C313:C314"/>
    <mergeCell ref="A315:A316"/>
    <mergeCell ref="B315:B316"/>
    <mergeCell ref="C315:C316"/>
    <mergeCell ref="D315:D316"/>
    <mergeCell ref="A307:A308"/>
    <mergeCell ref="B307:B308"/>
    <mergeCell ref="C307:C308"/>
    <mergeCell ref="J307:J308"/>
    <mergeCell ref="K307:K308"/>
    <mergeCell ref="L307:L308"/>
    <mergeCell ref="K277:K278"/>
    <mergeCell ref="L277:L278"/>
    <mergeCell ref="M277:M278"/>
    <mergeCell ref="H279:H280"/>
    <mergeCell ref="I279:I280"/>
    <mergeCell ref="J279:J280"/>
    <mergeCell ref="K279:K280"/>
    <mergeCell ref="L279:L280"/>
    <mergeCell ref="M279:M280"/>
    <mergeCell ref="H229:H230"/>
    <mergeCell ref="I229:I230"/>
    <mergeCell ref="J229:J230"/>
    <mergeCell ref="K229:K230"/>
    <mergeCell ref="F273:F274"/>
    <mergeCell ref="H273:H274"/>
    <mergeCell ref="I273:I274"/>
    <mergeCell ref="J273:J274"/>
    <mergeCell ref="K273:K274"/>
    <mergeCell ref="L273:L274"/>
    <mergeCell ref="K253:K254"/>
    <mergeCell ref="L253:L254"/>
    <mergeCell ref="F243:F244"/>
    <mergeCell ref="H243:H244"/>
    <mergeCell ref="I243:I244"/>
    <mergeCell ref="J243:J244"/>
    <mergeCell ref="K243:K244"/>
    <mergeCell ref="M253:M254"/>
    <mergeCell ref="F259:F260"/>
    <mergeCell ref="H259:H260"/>
    <mergeCell ref="J259:J260"/>
    <mergeCell ref="G181:G185"/>
    <mergeCell ref="H181:H185"/>
    <mergeCell ref="I181:I185"/>
    <mergeCell ref="K181:L182"/>
    <mergeCell ref="M181:P182"/>
    <mergeCell ref="A183:E183"/>
    <mergeCell ref="K183:K185"/>
    <mergeCell ref="L183:L185"/>
    <mergeCell ref="A184:E184"/>
    <mergeCell ref="A187:A188"/>
    <mergeCell ref="B187:B188"/>
    <mergeCell ref="F187:F188"/>
    <mergeCell ref="F241:F242"/>
    <mergeCell ref="H241:H242"/>
    <mergeCell ref="I241:I242"/>
    <mergeCell ref="J241:J242"/>
    <mergeCell ref="K241:K242"/>
    <mergeCell ref="L241:L242"/>
    <mergeCell ref="M241:M242"/>
    <mergeCell ref="M203:M204"/>
    <mergeCell ref="F205:F206"/>
    <mergeCell ref="H205:H206"/>
    <mergeCell ref="L229:L230"/>
    <mergeCell ref="M229:M230"/>
    <mergeCell ref="H219:H220"/>
    <mergeCell ref="I219:I220"/>
    <mergeCell ref="C203:C204"/>
    <mergeCell ref="A205:A206"/>
    <mergeCell ref="F181:F185"/>
    <mergeCell ref="F239:F240"/>
    <mergeCell ref="L225:L226"/>
    <mergeCell ref="L207:L208"/>
    <mergeCell ref="K259:K260"/>
    <mergeCell ref="L259:L260"/>
    <mergeCell ref="H221:H222"/>
    <mergeCell ref="I221:I222"/>
    <mergeCell ref="J221:J222"/>
    <mergeCell ref="K221:K222"/>
    <mergeCell ref="L221:L222"/>
    <mergeCell ref="H223:H224"/>
    <mergeCell ref="I223:I224"/>
    <mergeCell ref="J223:J224"/>
    <mergeCell ref="K223:K224"/>
    <mergeCell ref="L223:L224"/>
    <mergeCell ref="G247:G248"/>
    <mergeCell ref="L243:L244"/>
    <mergeCell ref="F245:F246"/>
    <mergeCell ref="J231:J232"/>
    <mergeCell ref="K231:K232"/>
    <mergeCell ref="L231:L232"/>
    <mergeCell ref="H237:H238"/>
    <mergeCell ref="I237:I238"/>
    <mergeCell ref="J237:J238"/>
    <mergeCell ref="K237:K238"/>
    <mergeCell ref="I259:I260"/>
    <mergeCell ref="L249:L250"/>
    <mergeCell ref="L251:L252"/>
    <mergeCell ref="H255:H256"/>
    <mergeCell ref="L237:L238"/>
    <mergeCell ref="M223:M224"/>
    <mergeCell ref="H225:H226"/>
    <mergeCell ref="I255:I256"/>
    <mergeCell ref="J255:J256"/>
    <mergeCell ref="K255:K256"/>
    <mergeCell ref="L255:L256"/>
    <mergeCell ref="M251:M252"/>
    <mergeCell ref="M239:M240"/>
    <mergeCell ref="H245:H246"/>
    <mergeCell ref="I245:I246"/>
    <mergeCell ref="J245:J246"/>
    <mergeCell ref="K245:K246"/>
    <mergeCell ref="L245:L246"/>
    <mergeCell ref="M245:M246"/>
    <mergeCell ref="K247:K248"/>
    <mergeCell ref="L247:L248"/>
    <mergeCell ref="I225:I226"/>
    <mergeCell ref="J225:J226"/>
    <mergeCell ref="K225:K226"/>
    <mergeCell ref="H249:H250"/>
    <mergeCell ref="I249:I250"/>
    <mergeCell ref="J249:J250"/>
    <mergeCell ref="K249:K250"/>
    <mergeCell ref="H253:H254"/>
    <mergeCell ref="I253:I254"/>
    <mergeCell ref="J253:J254"/>
    <mergeCell ref="I227:I228"/>
    <mergeCell ref="J227:J228"/>
    <mergeCell ref="K227:K228"/>
    <mergeCell ref="H231:H232"/>
    <mergeCell ref="J219:J220"/>
    <mergeCell ref="K219:K220"/>
    <mergeCell ref="L219:L220"/>
    <mergeCell ref="L227:L228"/>
    <mergeCell ref="F193:F194"/>
    <mergeCell ref="H193:H194"/>
    <mergeCell ref="J193:J194"/>
    <mergeCell ref="K193:K194"/>
    <mergeCell ref="L193:L194"/>
    <mergeCell ref="M193:M194"/>
    <mergeCell ref="H195:H196"/>
    <mergeCell ref="J195:J196"/>
    <mergeCell ref="K195:K196"/>
    <mergeCell ref="L195:L196"/>
    <mergeCell ref="M195:M196"/>
    <mergeCell ref="O247:O248"/>
    <mergeCell ref="M233:M234"/>
    <mergeCell ref="M237:M238"/>
    <mergeCell ref="L233:L234"/>
    <mergeCell ref="F203:F204"/>
    <mergeCell ref="H203:H204"/>
    <mergeCell ref="I203:I204"/>
    <mergeCell ref="J203:J204"/>
    <mergeCell ref="K203:K204"/>
    <mergeCell ref="L203:L204"/>
    <mergeCell ref="K239:K240"/>
    <mergeCell ref="L239:L240"/>
    <mergeCell ref="H233:H234"/>
    <mergeCell ref="I233:I234"/>
    <mergeCell ref="J233:J234"/>
    <mergeCell ref="K233:K234"/>
    <mergeCell ref="H227:H228"/>
    <mergeCell ref="J275:J276"/>
    <mergeCell ref="K275:K276"/>
    <mergeCell ref="L275:L276"/>
    <mergeCell ref="F271:F272"/>
    <mergeCell ref="I205:I206"/>
    <mergeCell ref="F199:F200"/>
    <mergeCell ref="H199:H200"/>
    <mergeCell ref="I199:I200"/>
    <mergeCell ref="J199:J200"/>
    <mergeCell ref="K199:K200"/>
    <mergeCell ref="L199:L200"/>
    <mergeCell ref="M199:M200"/>
    <mergeCell ref="F201:F202"/>
    <mergeCell ref="H201:H202"/>
    <mergeCell ref="I201:I202"/>
    <mergeCell ref="J201:J202"/>
    <mergeCell ref="K201:K202"/>
    <mergeCell ref="L201:L202"/>
    <mergeCell ref="M201:M202"/>
    <mergeCell ref="H213:H214"/>
    <mergeCell ref="I213:I214"/>
    <mergeCell ref="J213:J214"/>
    <mergeCell ref="K213:K214"/>
    <mergeCell ref="L213:L214"/>
    <mergeCell ref="M213:M214"/>
    <mergeCell ref="J205:J206"/>
    <mergeCell ref="K205:K206"/>
    <mergeCell ref="M207:M208"/>
    <mergeCell ref="H209:H210"/>
    <mergeCell ref="H239:H240"/>
    <mergeCell ref="J239:J240"/>
    <mergeCell ref="I231:I232"/>
    <mergeCell ref="P54:P55"/>
    <mergeCell ref="M235:M236"/>
    <mergeCell ref="M197:M198"/>
    <mergeCell ref="L197:L198"/>
    <mergeCell ref="K197:K198"/>
    <mergeCell ref="J197:J198"/>
    <mergeCell ref="I197:I198"/>
    <mergeCell ref="H197:H198"/>
    <mergeCell ref="H215:H216"/>
    <mergeCell ref="I215:I216"/>
    <mergeCell ref="J215:J216"/>
    <mergeCell ref="K215:K216"/>
    <mergeCell ref="L215:L216"/>
    <mergeCell ref="M215:M216"/>
    <mergeCell ref="H173:H174"/>
    <mergeCell ref="I173:I174"/>
    <mergeCell ref="J173:J174"/>
    <mergeCell ref="H217:H218"/>
    <mergeCell ref="I217:I218"/>
    <mergeCell ref="J217:J218"/>
    <mergeCell ref="K217:K218"/>
    <mergeCell ref="L217:L218"/>
    <mergeCell ref="H235:H236"/>
    <mergeCell ref="J235:J236"/>
    <mergeCell ref="K235:K236"/>
    <mergeCell ref="L235:L236"/>
    <mergeCell ref="L205:L206"/>
    <mergeCell ref="M205:M206"/>
    <mergeCell ref="H207:H208"/>
    <mergeCell ref="I207:I208"/>
    <mergeCell ref="J207:J208"/>
    <mergeCell ref="K207:K208"/>
    <mergeCell ref="L433:O433"/>
    <mergeCell ref="L434:O434"/>
    <mergeCell ref="L435:O435"/>
    <mergeCell ref="L439:O439"/>
    <mergeCell ref="M261:M262"/>
    <mergeCell ref="H263:H264"/>
    <mergeCell ref="I263:I264"/>
    <mergeCell ref="J263:J264"/>
    <mergeCell ref="K263:K264"/>
    <mergeCell ref="L263:L264"/>
    <mergeCell ref="M263:M264"/>
    <mergeCell ref="F265:F266"/>
    <mergeCell ref="H265:H266"/>
    <mergeCell ref="J265:J266"/>
    <mergeCell ref="K265:K266"/>
    <mergeCell ref="M265:M266"/>
    <mergeCell ref="M54:M55"/>
    <mergeCell ref="N54:N55"/>
    <mergeCell ref="O54:O55"/>
    <mergeCell ref="H275:H276"/>
    <mergeCell ref="I275:I276"/>
    <mergeCell ref="H281:H282"/>
    <mergeCell ref="I281:I282"/>
    <mergeCell ref="J281:J282"/>
    <mergeCell ref="K281:K282"/>
    <mergeCell ref="L281:L282"/>
    <mergeCell ref="F235:F236"/>
    <mergeCell ref="F237:F238"/>
    <mergeCell ref="H251:H252"/>
    <mergeCell ref="I251:I252"/>
    <mergeCell ref="J251:J252"/>
    <mergeCell ref="K251:K252"/>
    <mergeCell ref="J428:J429"/>
    <mergeCell ref="K428:K429"/>
    <mergeCell ref="L428:L429"/>
    <mergeCell ref="M428:M429"/>
    <mergeCell ref="A430:A431"/>
    <mergeCell ref="B430:B431"/>
    <mergeCell ref="F430:F431"/>
    <mergeCell ref="J430:J431"/>
    <mergeCell ref="K430:K431"/>
    <mergeCell ref="L430:L431"/>
    <mergeCell ref="I426:I427"/>
    <mergeCell ref="J426:J427"/>
    <mergeCell ref="K426:K427"/>
    <mergeCell ref="L426:L427"/>
    <mergeCell ref="M426:M427"/>
    <mergeCell ref="A428:A429"/>
    <mergeCell ref="B428:B429"/>
    <mergeCell ref="F428:F429"/>
    <mergeCell ref="H428:H429"/>
    <mergeCell ref="I428:I429"/>
    <mergeCell ref="I424:I425"/>
    <mergeCell ref="J424:J425"/>
    <mergeCell ref="K424:K425"/>
    <mergeCell ref="L424:L425"/>
    <mergeCell ref="A426:A427"/>
    <mergeCell ref="B426:B427"/>
    <mergeCell ref="C426:C427"/>
    <mergeCell ref="D426:D427"/>
    <mergeCell ref="F426:F427"/>
    <mergeCell ref="H426:H427"/>
    <mergeCell ref="A424:A425"/>
    <mergeCell ref="B424:B425"/>
    <mergeCell ref="C424:C425"/>
    <mergeCell ref="D424:D425"/>
    <mergeCell ref="F424:F425"/>
    <mergeCell ref="H424:H425"/>
    <mergeCell ref="I420:I421"/>
    <mergeCell ref="J420:J421"/>
    <mergeCell ref="K420:K421"/>
    <mergeCell ref="L420:L421"/>
    <mergeCell ref="M420:M421"/>
    <mergeCell ref="A422:A423"/>
    <mergeCell ref="B422:B423"/>
    <mergeCell ref="C422:C423"/>
    <mergeCell ref="F422:F423"/>
    <mergeCell ref="L416:L417"/>
    <mergeCell ref="A418:A419"/>
    <mergeCell ref="B418:B419"/>
    <mergeCell ref="C418:C419"/>
    <mergeCell ref="F418:F419"/>
    <mergeCell ref="A420:A421"/>
    <mergeCell ref="B420:B421"/>
    <mergeCell ref="C420:C421"/>
    <mergeCell ref="D420:D421"/>
    <mergeCell ref="H420:H421"/>
    <mergeCell ref="I414:I415"/>
    <mergeCell ref="J414:J415"/>
    <mergeCell ref="K414:K415"/>
    <mergeCell ref="L414:L415"/>
    <mergeCell ref="M414:M415"/>
    <mergeCell ref="A416:A417"/>
    <mergeCell ref="B416:B417"/>
    <mergeCell ref="C416:C417"/>
    <mergeCell ref="F416:F417"/>
    <mergeCell ref="K416:K417"/>
    <mergeCell ref="A414:A415"/>
    <mergeCell ref="B414:B415"/>
    <mergeCell ref="C414:C415"/>
    <mergeCell ref="D414:D415"/>
    <mergeCell ref="F414:F415"/>
    <mergeCell ref="H414:H415"/>
    <mergeCell ref="J416:J417"/>
    <mergeCell ref="H412:H413"/>
    <mergeCell ref="I412:I413"/>
    <mergeCell ref="J412:J413"/>
    <mergeCell ref="K412:K413"/>
    <mergeCell ref="L412:L413"/>
    <mergeCell ref="M412:M413"/>
    <mergeCell ref="H410:H411"/>
    <mergeCell ref="J410:J411"/>
    <mergeCell ref="K410:K411"/>
    <mergeCell ref="L410:L411"/>
    <mergeCell ref="M410:M411"/>
    <mergeCell ref="A412:A413"/>
    <mergeCell ref="B412:B413"/>
    <mergeCell ref="C412:C413"/>
    <mergeCell ref="D412:D413"/>
    <mergeCell ref="F412:F413"/>
    <mergeCell ref="I408:I409"/>
    <mergeCell ref="J408:J409"/>
    <mergeCell ref="K408:K409"/>
    <mergeCell ref="L408:L409"/>
    <mergeCell ref="M408:M409"/>
    <mergeCell ref="A410:A411"/>
    <mergeCell ref="B410:B411"/>
    <mergeCell ref="C410:C411"/>
    <mergeCell ref="D410:D411"/>
    <mergeCell ref="F410:F411"/>
    <mergeCell ref="A408:A409"/>
    <mergeCell ref="B408:B409"/>
    <mergeCell ref="C408:C409"/>
    <mergeCell ref="D408:D409"/>
    <mergeCell ref="F408:F409"/>
    <mergeCell ref="H408:H409"/>
    <mergeCell ref="H406:H407"/>
    <mergeCell ref="I406:I407"/>
    <mergeCell ref="J406:J407"/>
    <mergeCell ref="K406:K407"/>
    <mergeCell ref="L406:L407"/>
    <mergeCell ref="M406:M407"/>
    <mergeCell ref="H404:H405"/>
    <mergeCell ref="J404:J405"/>
    <mergeCell ref="K404:K405"/>
    <mergeCell ref="L404:L405"/>
    <mergeCell ref="M404:M405"/>
    <mergeCell ref="A406:A407"/>
    <mergeCell ref="B406:B407"/>
    <mergeCell ref="C406:C407"/>
    <mergeCell ref="D406:D407"/>
    <mergeCell ref="F406:F407"/>
    <mergeCell ref="A404:A405"/>
    <mergeCell ref="B404:B405"/>
    <mergeCell ref="C404:C405"/>
    <mergeCell ref="D404:D405"/>
    <mergeCell ref="E404:E405"/>
    <mergeCell ref="F404:F405"/>
    <mergeCell ref="H402:H403"/>
    <mergeCell ref="I402:I403"/>
    <mergeCell ref="J402:J403"/>
    <mergeCell ref="K402:K403"/>
    <mergeCell ref="L402:L403"/>
    <mergeCell ref="M402:M403"/>
    <mergeCell ref="J400:J401"/>
    <mergeCell ref="K400:K401"/>
    <mergeCell ref="L400:L401"/>
    <mergeCell ref="M400:M401"/>
    <mergeCell ref="A402:A403"/>
    <mergeCell ref="B402:B403"/>
    <mergeCell ref="C402:C403"/>
    <mergeCell ref="D402:D403"/>
    <mergeCell ref="E402:E403"/>
    <mergeCell ref="F402:F403"/>
    <mergeCell ref="J398:J399"/>
    <mergeCell ref="K398:K399"/>
    <mergeCell ref="L398:L399"/>
    <mergeCell ref="M398:M399"/>
    <mergeCell ref="A400:A401"/>
    <mergeCell ref="B400:B401"/>
    <mergeCell ref="C400:C401"/>
    <mergeCell ref="D400:D401"/>
    <mergeCell ref="F400:F401"/>
    <mergeCell ref="H400:H401"/>
    <mergeCell ref="A398:A399"/>
    <mergeCell ref="B398:B399"/>
    <mergeCell ref="C398:C399"/>
    <mergeCell ref="D398:D399"/>
    <mergeCell ref="H398:H399"/>
    <mergeCell ref="I398:I399"/>
    <mergeCell ref="J394:J395"/>
    <mergeCell ref="K394:K395"/>
    <mergeCell ref="L394:L395"/>
    <mergeCell ref="A396:A397"/>
    <mergeCell ref="B396:B397"/>
    <mergeCell ref="C396:C397"/>
    <mergeCell ref="F396:F397"/>
    <mergeCell ref="H392:H393"/>
    <mergeCell ref="J392:J393"/>
    <mergeCell ref="K392:K393"/>
    <mergeCell ref="L392:L393"/>
    <mergeCell ref="M392:M393"/>
    <mergeCell ref="A394:A395"/>
    <mergeCell ref="B394:B395"/>
    <mergeCell ref="C394:C395"/>
    <mergeCell ref="F394:F395"/>
    <mergeCell ref="H394:H395"/>
    <mergeCell ref="A392:A393"/>
    <mergeCell ref="B392:B393"/>
    <mergeCell ref="C392:C393"/>
    <mergeCell ref="D392:D393"/>
    <mergeCell ref="E392:E393"/>
    <mergeCell ref="F392:F393"/>
    <mergeCell ref="I390:I391"/>
    <mergeCell ref="J390:J391"/>
    <mergeCell ref="K390:K391"/>
    <mergeCell ref="L390:L391"/>
    <mergeCell ref="M390:M391"/>
    <mergeCell ref="O390:O391"/>
    <mergeCell ref="J388:J389"/>
    <mergeCell ref="K388:K389"/>
    <mergeCell ref="L388:L389"/>
    <mergeCell ref="M388:M389"/>
    <mergeCell ref="A390:A391"/>
    <mergeCell ref="B390:B391"/>
    <mergeCell ref="C390:C391"/>
    <mergeCell ref="D390:D391"/>
    <mergeCell ref="F390:F391"/>
    <mergeCell ref="H390:H391"/>
    <mergeCell ref="K386:K387"/>
    <mergeCell ref="L386:L387"/>
    <mergeCell ref="M386:M387"/>
    <mergeCell ref="A388:A389"/>
    <mergeCell ref="B388:B389"/>
    <mergeCell ref="F388:F389"/>
    <mergeCell ref="H388:H389"/>
    <mergeCell ref="I388:I389"/>
    <mergeCell ref="K384:K385"/>
    <mergeCell ref="L384:L385"/>
    <mergeCell ref="M384:M385"/>
    <mergeCell ref="A386:A387"/>
    <mergeCell ref="B386:B387"/>
    <mergeCell ref="C386:C387"/>
    <mergeCell ref="D386:D387"/>
    <mergeCell ref="F386:F387"/>
    <mergeCell ref="H386:H387"/>
    <mergeCell ref="J386:J387"/>
    <mergeCell ref="A384:A385"/>
    <mergeCell ref="B384:B385"/>
    <mergeCell ref="C384:C385"/>
    <mergeCell ref="D384:D385"/>
    <mergeCell ref="H384:H385"/>
    <mergeCell ref="J384:J385"/>
    <mergeCell ref="I380:I381"/>
    <mergeCell ref="J380:J381"/>
    <mergeCell ref="K380:K381"/>
    <mergeCell ref="L380:L381"/>
    <mergeCell ref="M380:M381"/>
    <mergeCell ref="A382:A383"/>
    <mergeCell ref="B382:B383"/>
    <mergeCell ref="C382:C383"/>
    <mergeCell ref="J378:J379"/>
    <mergeCell ref="K378:K379"/>
    <mergeCell ref="L378:L379"/>
    <mergeCell ref="M378:M379"/>
    <mergeCell ref="A380:A381"/>
    <mergeCell ref="B380:B381"/>
    <mergeCell ref="C380:C381"/>
    <mergeCell ref="D380:D381"/>
    <mergeCell ref="F380:F381"/>
    <mergeCell ref="H380:H381"/>
    <mergeCell ref="J374:J375"/>
    <mergeCell ref="K374:K375"/>
    <mergeCell ref="L374:L375"/>
    <mergeCell ref="M374:M375"/>
    <mergeCell ref="A378:A379"/>
    <mergeCell ref="B378:B379"/>
    <mergeCell ref="C378:C379"/>
    <mergeCell ref="D378:D379"/>
    <mergeCell ref="H378:H379"/>
    <mergeCell ref="I378:I379"/>
    <mergeCell ref="J376:J377"/>
    <mergeCell ref="I376:I377"/>
    <mergeCell ref="H376:H377"/>
    <mergeCell ref="K376:K377"/>
    <mergeCell ref="L376:L377"/>
    <mergeCell ref="M376:M377"/>
    <mergeCell ref="J372:J373"/>
    <mergeCell ref="K372:K373"/>
    <mergeCell ref="L372:L373"/>
    <mergeCell ref="M372:M373"/>
    <mergeCell ref="A374:A375"/>
    <mergeCell ref="B374:B375"/>
    <mergeCell ref="C374:C375"/>
    <mergeCell ref="F374:F375"/>
    <mergeCell ref="H374:H375"/>
    <mergeCell ref="I374:I375"/>
    <mergeCell ref="J370:J371"/>
    <mergeCell ref="K370:K371"/>
    <mergeCell ref="L370:L371"/>
    <mergeCell ref="M370:M371"/>
    <mergeCell ref="A372:A373"/>
    <mergeCell ref="B372:B373"/>
    <mergeCell ref="C372:C373"/>
    <mergeCell ref="D372:D373"/>
    <mergeCell ref="H372:H373"/>
    <mergeCell ref="I372:I373"/>
    <mergeCell ref="A370:A371"/>
    <mergeCell ref="B370:B371"/>
    <mergeCell ref="C370:C371"/>
    <mergeCell ref="D370:D371"/>
    <mergeCell ref="F370:F371"/>
    <mergeCell ref="H370:H371"/>
    <mergeCell ref="I366:I367"/>
    <mergeCell ref="J366:J367"/>
    <mergeCell ref="K366:K367"/>
    <mergeCell ref="L366:L367"/>
    <mergeCell ref="M366:M367"/>
    <mergeCell ref="A368:A369"/>
    <mergeCell ref="B368:B369"/>
    <mergeCell ref="C368:C369"/>
    <mergeCell ref="D368:D369"/>
    <mergeCell ref="F368:F369"/>
    <mergeCell ref="J364:J365"/>
    <mergeCell ref="K364:K365"/>
    <mergeCell ref="L364:L365"/>
    <mergeCell ref="M364:M365"/>
    <mergeCell ref="A366:A367"/>
    <mergeCell ref="B366:B367"/>
    <mergeCell ref="C366:C367"/>
    <mergeCell ref="D366:D367"/>
    <mergeCell ref="F366:F367"/>
    <mergeCell ref="H366:H367"/>
    <mergeCell ref="A364:A365"/>
    <mergeCell ref="B364:B365"/>
    <mergeCell ref="C364:C365"/>
    <mergeCell ref="D364:D365"/>
    <mergeCell ref="F364:F365"/>
    <mergeCell ref="H364:H365"/>
    <mergeCell ref="K360:K361"/>
    <mergeCell ref="L360:L361"/>
    <mergeCell ref="M360:M361"/>
    <mergeCell ref="A362:A363"/>
    <mergeCell ref="B362:B363"/>
    <mergeCell ref="C362:C363"/>
    <mergeCell ref="F362:F363"/>
    <mergeCell ref="A360:A361"/>
    <mergeCell ref="B360:B361"/>
    <mergeCell ref="C360:C361"/>
    <mergeCell ref="D360:D361"/>
    <mergeCell ref="I360:I361"/>
    <mergeCell ref="J360:J361"/>
    <mergeCell ref="H358:H359"/>
    <mergeCell ref="I358:I359"/>
    <mergeCell ref="J358:J359"/>
    <mergeCell ref="K358:K359"/>
    <mergeCell ref="L358:L359"/>
    <mergeCell ref="M358:M359"/>
    <mergeCell ref="I356:I357"/>
    <mergeCell ref="J356:J357"/>
    <mergeCell ref="K356:K357"/>
    <mergeCell ref="L356:L357"/>
    <mergeCell ref="M356:M357"/>
    <mergeCell ref="A358:A359"/>
    <mergeCell ref="B358:B359"/>
    <mergeCell ref="C358:C359"/>
    <mergeCell ref="D358:D359"/>
    <mergeCell ref="F358:F359"/>
    <mergeCell ref="J354:J355"/>
    <mergeCell ref="K354:K355"/>
    <mergeCell ref="L354:L355"/>
    <mergeCell ref="M354:M355"/>
    <mergeCell ref="A356:A357"/>
    <mergeCell ref="B356:B357"/>
    <mergeCell ref="C356:C357"/>
    <mergeCell ref="D356:D357"/>
    <mergeCell ref="F356:F357"/>
    <mergeCell ref="H356:H357"/>
    <mergeCell ref="I352:I353"/>
    <mergeCell ref="J352:J353"/>
    <mergeCell ref="K352:K353"/>
    <mergeCell ref="L352:L353"/>
    <mergeCell ref="M352:M353"/>
    <mergeCell ref="A354:A355"/>
    <mergeCell ref="B354:B355"/>
    <mergeCell ref="C354:C355"/>
    <mergeCell ref="D354:D355"/>
    <mergeCell ref="H354:H355"/>
    <mergeCell ref="A350:A351"/>
    <mergeCell ref="B350:B351"/>
    <mergeCell ref="C350:C351"/>
    <mergeCell ref="F350:F351"/>
    <mergeCell ref="K350:K351"/>
    <mergeCell ref="A352:A353"/>
    <mergeCell ref="B352:B353"/>
    <mergeCell ref="C352:C353"/>
    <mergeCell ref="D352:D353"/>
    <mergeCell ref="H352:H353"/>
    <mergeCell ref="H348:H349"/>
    <mergeCell ref="I348:I349"/>
    <mergeCell ref="J348:J349"/>
    <mergeCell ref="K348:K349"/>
    <mergeCell ref="L348:L349"/>
    <mergeCell ref="M348:M349"/>
    <mergeCell ref="H346:H347"/>
    <mergeCell ref="J346:J347"/>
    <mergeCell ref="K346:K347"/>
    <mergeCell ref="L346:L347"/>
    <mergeCell ref="M346:M347"/>
    <mergeCell ref="A348:A349"/>
    <mergeCell ref="B348:B349"/>
    <mergeCell ref="C348:C349"/>
    <mergeCell ref="D348:D349"/>
    <mergeCell ref="F348:F349"/>
    <mergeCell ref="K344:K345"/>
    <mergeCell ref="L344:L345"/>
    <mergeCell ref="M344:M345"/>
    <mergeCell ref="N344:N345"/>
    <mergeCell ref="O344:O345"/>
    <mergeCell ref="A346:A347"/>
    <mergeCell ref="B346:B347"/>
    <mergeCell ref="C346:C347"/>
    <mergeCell ref="D346:D347"/>
    <mergeCell ref="F346:F347"/>
    <mergeCell ref="N342:N343"/>
    <mergeCell ref="O342:O343"/>
    <mergeCell ref="A344:A345"/>
    <mergeCell ref="B344:B345"/>
    <mergeCell ref="C344:C345"/>
    <mergeCell ref="D344:D345"/>
    <mergeCell ref="F344:F345"/>
    <mergeCell ref="H344:H345"/>
    <mergeCell ref="I344:I345"/>
    <mergeCell ref="J344:J345"/>
    <mergeCell ref="H342:H343"/>
    <mergeCell ref="I342:I343"/>
    <mergeCell ref="J342:J343"/>
    <mergeCell ref="K342:K343"/>
    <mergeCell ref="L342:L343"/>
    <mergeCell ref="M342:M343"/>
    <mergeCell ref="I340:I341"/>
    <mergeCell ref="J340:J341"/>
    <mergeCell ref="K340:K341"/>
    <mergeCell ref="L340:L341"/>
    <mergeCell ref="M340:M341"/>
    <mergeCell ref="A342:A343"/>
    <mergeCell ref="B342:B343"/>
    <mergeCell ref="C342:C343"/>
    <mergeCell ref="D342:D343"/>
    <mergeCell ref="F342:F343"/>
    <mergeCell ref="F340:F341"/>
    <mergeCell ref="H340:H341"/>
    <mergeCell ref="F336:F337"/>
    <mergeCell ref="J336:J337"/>
    <mergeCell ref="K336:K337"/>
    <mergeCell ref="L336:L337"/>
    <mergeCell ref="M336:M337"/>
    <mergeCell ref="F338:F339"/>
    <mergeCell ref="A328:E330"/>
    <mergeCell ref="K328:K330"/>
    <mergeCell ref="L328:L330"/>
    <mergeCell ref="A332:A333"/>
    <mergeCell ref="B332:B333"/>
    <mergeCell ref="A334:A335"/>
    <mergeCell ref="B334:B335"/>
    <mergeCell ref="C334:C335"/>
    <mergeCell ref="K334:K335"/>
    <mergeCell ref="A325:E327"/>
    <mergeCell ref="F325:F330"/>
    <mergeCell ref="G325:G330"/>
    <mergeCell ref="H325:H330"/>
    <mergeCell ref="I325:I330"/>
    <mergeCell ref="K325:L327"/>
    <mergeCell ref="M325:P327"/>
    <mergeCell ref="F332:F333"/>
    <mergeCell ref="K323:K324"/>
    <mergeCell ref="L323:L324"/>
    <mergeCell ref="M323:M324"/>
    <mergeCell ref="H261:H262"/>
    <mergeCell ref="I261:I262"/>
    <mergeCell ref="J261:J262"/>
    <mergeCell ref="M285:M286"/>
    <mergeCell ref="H283:H284"/>
    <mergeCell ref="I283:I284"/>
    <mergeCell ref="J283:J284"/>
    <mergeCell ref="K283:K284"/>
    <mergeCell ref="L283:L284"/>
    <mergeCell ref="M283:M284"/>
    <mergeCell ref="J289:J290"/>
    <mergeCell ref="K289:K290"/>
    <mergeCell ref="H287:H288"/>
    <mergeCell ref="I287:I288"/>
    <mergeCell ref="J287:J288"/>
    <mergeCell ref="K287:K288"/>
    <mergeCell ref="L287:L288"/>
    <mergeCell ref="H285:H286"/>
    <mergeCell ref="I285:I286"/>
    <mergeCell ref="J285:J286"/>
    <mergeCell ref="K285:K286"/>
    <mergeCell ref="L285:L286"/>
    <mergeCell ref="H269:H270"/>
    <mergeCell ref="I269:I270"/>
    <mergeCell ref="J269:J270"/>
    <mergeCell ref="K269:K270"/>
    <mergeCell ref="L269:L270"/>
    <mergeCell ref="M269:M270"/>
    <mergeCell ref="L265:L266"/>
    <mergeCell ref="H289:H290"/>
    <mergeCell ref="I289:I290"/>
    <mergeCell ref="L289:L290"/>
    <mergeCell ref="M179:M180"/>
    <mergeCell ref="F179:F180"/>
    <mergeCell ref="H179:H180"/>
    <mergeCell ref="I179:I180"/>
    <mergeCell ref="J179:J180"/>
    <mergeCell ref="K179:K180"/>
    <mergeCell ref="L179:L180"/>
    <mergeCell ref="F189:F190"/>
    <mergeCell ref="H189:H190"/>
    <mergeCell ref="J189:J190"/>
    <mergeCell ref="K189:K190"/>
    <mergeCell ref="L189:L190"/>
    <mergeCell ref="M189:M190"/>
    <mergeCell ref="F191:F192"/>
    <mergeCell ref="H191:H192"/>
    <mergeCell ref="I191:I192"/>
    <mergeCell ref="J191:J192"/>
    <mergeCell ref="K191:K192"/>
    <mergeCell ref="L191:L192"/>
    <mergeCell ref="M191:M192"/>
    <mergeCell ref="M211:M212"/>
    <mergeCell ref="F283:F284"/>
    <mergeCell ref="H267:H268"/>
    <mergeCell ref="I267:I268"/>
    <mergeCell ref="J267:J268"/>
    <mergeCell ref="K267:K268"/>
    <mergeCell ref="L267:L268"/>
    <mergeCell ref="M267:M268"/>
    <mergeCell ref="H271:H272"/>
    <mergeCell ref="J177:J178"/>
    <mergeCell ref="K177:K178"/>
    <mergeCell ref="L177:L178"/>
    <mergeCell ref="M177:M178"/>
    <mergeCell ref="H175:H176"/>
    <mergeCell ref="I175:I176"/>
    <mergeCell ref="J175:J176"/>
    <mergeCell ref="K175:K176"/>
    <mergeCell ref="L175:L176"/>
    <mergeCell ref="M175:M176"/>
    <mergeCell ref="A175:A176"/>
    <mergeCell ref="B175:B176"/>
    <mergeCell ref="C175:C176"/>
    <mergeCell ref="D175:D176"/>
    <mergeCell ref="E175:E176"/>
    <mergeCell ref="F175:F176"/>
    <mergeCell ref="F285:F286"/>
    <mergeCell ref="I271:I272"/>
    <mergeCell ref="J271:J272"/>
    <mergeCell ref="K271:K272"/>
    <mergeCell ref="L271:L272"/>
    <mergeCell ref="H247:H248"/>
    <mergeCell ref="I247:I248"/>
    <mergeCell ref="J247:J248"/>
    <mergeCell ref="F257:F258"/>
    <mergeCell ref="H257:H258"/>
    <mergeCell ref="I257:I258"/>
    <mergeCell ref="J257:J258"/>
    <mergeCell ref="K257:K258"/>
    <mergeCell ref="L257:L258"/>
    <mergeCell ref="K261:K262"/>
    <mergeCell ref="L261:L262"/>
    <mergeCell ref="B173:B174"/>
    <mergeCell ref="C173:C174"/>
    <mergeCell ref="D173:D174"/>
    <mergeCell ref="E173:E174"/>
    <mergeCell ref="F173:F174"/>
    <mergeCell ref="J167:J168"/>
    <mergeCell ref="K167:K168"/>
    <mergeCell ref="L167:L168"/>
    <mergeCell ref="M167:M168"/>
    <mergeCell ref="A169:A170"/>
    <mergeCell ref="B169:B170"/>
    <mergeCell ref="C169:C170"/>
    <mergeCell ref="D169:D170"/>
    <mergeCell ref="E169:E170"/>
    <mergeCell ref="F169:F170"/>
    <mergeCell ref="A167:A168"/>
    <mergeCell ref="B167:B168"/>
    <mergeCell ref="C167:C168"/>
    <mergeCell ref="D167:D168"/>
    <mergeCell ref="F167:F168"/>
    <mergeCell ref="H167:H168"/>
    <mergeCell ref="F171:F172"/>
    <mergeCell ref="A171:A172"/>
    <mergeCell ref="B171:B172"/>
    <mergeCell ref="C171:C172"/>
    <mergeCell ref="K173:K174"/>
    <mergeCell ref="L173:L174"/>
    <mergeCell ref="M173:M174"/>
    <mergeCell ref="A165:A166"/>
    <mergeCell ref="B165:B166"/>
    <mergeCell ref="C165:C166"/>
    <mergeCell ref="D165:D166"/>
    <mergeCell ref="F165:F166"/>
    <mergeCell ref="A163:A164"/>
    <mergeCell ref="B163:B164"/>
    <mergeCell ref="C163:C164"/>
    <mergeCell ref="D163:D164"/>
    <mergeCell ref="F163:F164"/>
    <mergeCell ref="H163:H164"/>
    <mergeCell ref="H159:H160"/>
    <mergeCell ref="J159:J160"/>
    <mergeCell ref="K159:K160"/>
    <mergeCell ref="L159:L160"/>
    <mergeCell ref="M159:M160"/>
    <mergeCell ref="A161:A162"/>
    <mergeCell ref="B161:B162"/>
    <mergeCell ref="C161:C162"/>
    <mergeCell ref="F161:F162"/>
    <mergeCell ref="H165:H166"/>
    <mergeCell ref="I165:I166"/>
    <mergeCell ref="J165:J166"/>
    <mergeCell ref="K165:K166"/>
    <mergeCell ref="L165:L166"/>
    <mergeCell ref="M165:M166"/>
    <mergeCell ref="I163:I164"/>
    <mergeCell ref="J163:J164"/>
    <mergeCell ref="K163:K164"/>
    <mergeCell ref="M157:M158"/>
    <mergeCell ref="A159:A160"/>
    <mergeCell ref="B159:B160"/>
    <mergeCell ref="C159:C160"/>
    <mergeCell ref="D159:D160"/>
    <mergeCell ref="F159:F160"/>
    <mergeCell ref="A155:A156"/>
    <mergeCell ref="B155:B156"/>
    <mergeCell ref="C155:C156"/>
    <mergeCell ref="F155:F156"/>
    <mergeCell ref="A157:A158"/>
    <mergeCell ref="B157:B158"/>
    <mergeCell ref="C157:C158"/>
    <mergeCell ref="D157:D158"/>
    <mergeCell ref="F157:F158"/>
    <mergeCell ref="M155:M156"/>
    <mergeCell ref="L163:L164"/>
    <mergeCell ref="M163:M164"/>
    <mergeCell ref="A153:A154"/>
    <mergeCell ref="B153:B154"/>
    <mergeCell ref="C153:C154"/>
    <mergeCell ref="F153:F154"/>
    <mergeCell ref="K153:K154"/>
    <mergeCell ref="L153:L154"/>
    <mergeCell ref="L149:L150"/>
    <mergeCell ref="M149:M150"/>
    <mergeCell ref="A151:A152"/>
    <mergeCell ref="B151:B152"/>
    <mergeCell ref="C151:C152"/>
    <mergeCell ref="F151:F152"/>
    <mergeCell ref="K151:K152"/>
    <mergeCell ref="L151:L152"/>
    <mergeCell ref="K147:K148"/>
    <mergeCell ref="L147:L148"/>
    <mergeCell ref="M147:M148"/>
    <mergeCell ref="A149:A150"/>
    <mergeCell ref="B149:B150"/>
    <mergeCell ref="C149:C150"/>
    <mergeCell ref="H149:H150"/>
    <mergeCell ref="I149:I150"/>
    <mergeCell ref="J149:J150"/>
    <mergeCell ref="K149:K150"/>
    <mergeCell ref="M145:M146"/>
    <mergeCell ref="A147:A148"/>
    <mergeCell ref="B147:B148"/>
    <mergeCell ref="C147:C148"/>
    <mergeCell ref="F147:F148"/>
    <mergeCell ref="H147:H148"/>
    <mergeCell ref="J147:J148"/>
    <mergeCell ref="A145:A146"/>
    <mergeCell ref="B145:B146"/>
    <mergeCell ref="C145:C146"/>
    <mergeCell ref="F145:F146"/>
    <mergeCell ref="H145:H146"/>
    <mergeCell ref="I145:I146"/>
    <mergeCell ref="K141:K142"/>
    <mergeCell ref="L141:L142"/>
    <mergeCell ref="M141:M142"/>
    <mergeCell ref="A143:A144"/>
    <mergeCell ref="B143:B144"/>
    <mergeCell ref="C143:C144"/>
    <mergeCell ref="F143:F144"/>
    <mergeCell ref="J143:J144"/>
    <mergeCell ref="K143:K144"/>
    <mergeCell ref="L143:L144"/>
    <mergeCell ref="K139:K140"/>
    <mergeCell ref="L139:L140"/>
    <mergeCell ref="M139:M140"/>
    <mergeCell ref="A141:A142"/>
    <mergeCell ref="B141:B142"/>
    <mergeCell ref="C141:C142"/>
    <mergeCell ref="F141:F142"/>
    <mergeCell ref="H141:H142"/>
    <mergeCell ref="I141:I142"/>
    <mergeCell ref="J141:J142"/>
    <mergeCell ref="J137:J138"/>
    <mergeCell ref="K137:K138"/>
    <mergeCell ref="L137:L138"/>
    <mergeCell ref="M137:M138"/>
    <mergeCell ref="A139:A140"/>
    <mergeCell ref="B139:B140"/>
    <mergeCell ref="C139:C140"/>
    <mergeCell ref="F139:F140"/>
    <mergeCell ref="H139:H140"/>
    <mergeCell ref="J139:J140"/>
    <mergeCell ref="A137:A138"/>
    <mergeCell ref="B137:B138"/>
    <mergeCell ref="C137:C138"/>
    <mergeCell ref="F137:F138"/>
    <mergeCell ref="H137:H138"/>
    <mergeCell ref="I137:I138"/>
    <mergeCell ref="J90:J92"/>
    <mergeCell ref="K90:K92"/>
    <mergeCell ref="L90:L92"/>
    <mergeCell ref="M90:M92"/>
    <mergeCell ref="J88:J89"/>
    <mergeCell ref="K88:K89"/>
    <mergeCell ref="L88:L89"/>
    <mergeCell ref="M88:M89"/>
    <mergeCell ref="A90:A92"/>
    <mergeCell ref="B90:B92"/>
    <mergeCell ref="C90:C92"/>
    <mergeCell ref="D90:D92"/>
    <mergeCell ref="E90:E92"/>
    <mergeCell ref="F90:F92"/>
    <mergeCell ref="I93:I95"/>
    <mergeCell ref="L93:L95"/>
    <mergeCell ref="M93:M95"/>
    <mergeCell ref="K86:K87"/>
    <mergeCell ref="L86:L87"/>
    <mergeCell ref="M86:M87"/>
    <mergeCell ref="A88:A89"/>
    <mergeCell ref="B88:B89"/>
    <mergeCell ref="C88:C89"/>
    <mergeCell ref="D88:D89"/>
    <mergeCell ref="E88:E89"/>
    <mergeCell ref="F88:F89"/>
    <mergeCell ref="H88:H89"/>
    <mergeCell ref="L84:L85"/>
    <mergeCell ref="M84:M85"/>
    <mergeCell ref="A86:A87"/>
    <mergeCell ref="B86:B87"/>
    <mergeCell ref="C86:C87"/>
    <mergeCell ref="D86:D87"/>
    <mergeCell ref="E86:E87"/>
    <mergeCell ref="F86:F87"/>
    <mergeCell ref="H86:H87"/>
    <mergeCell ref="J86:J87"/>
    <mergeCell ref="F76:F77"/>
    <mergeCell ref="L82:L83"/>
    <mergeCell ref="A84:A85"/>
    <mergeCell ref="B84:B85"/>
    <mergeCell ref="C84:C85"/>
    <mergeCell ref="D84:D85"/>
    <mergeCell ref="E84:E85"/>
    <mergeCell ref="F84:F85"/>
    <mergeCell ref="H84:H85"/>
    <mergeCell ref="J84:J85"/>
    <mergeCell ref="K84:K85"/>
    <mergeCell ref="M80:M81"/>
    <mergeCell ref="A82:A83"/>
    <mergeCell ref="B82:B83"/>
    <mergeCell ref="C82:C83"/>
    <mergeCell ref="D82:D83"/>
    <mergeCell ref="E82:E83"/>
    <mergeCell ref="F82:F83"/>
    <mergeCell ref="H82:H83"/>
    <mergeCell ref="J82:J83"/>
    <mergeCell ref="K82:K83"/>
    <mergeCell ref="F80:F81"/>
    <mergeCell ref="H80:H81"/>
    <mergeCell ref="I80:I81"/>
    <mergeCell ref="J80:J81"/>
    <mergeCell ref="K80:K81"/>
    <mergeCell ref="L80:L81"/>
    <mergeCell ref="H68:H69"/>
    <mergeCell ref="J68:J69"/>
    <mergeCell ref="K68:K69"/>
    <mergeCell ref="L68:L69"/>
    <mergeCell ref="M68:M69"/>
    <mergeCell ref="H66:H67"/>
    <mergeCell ref="J66:J67"/>
    <mergeCell ref="F78:F79"/>
    <mergeCell ref="J78:J79"/>
    <mergeCell ref="K78:K79"/>
    <mergeCell ref="L78:L79"/>
    <mergeCell ref="M78:M79"/>
    <mergeCell ref="A80:A81"/>
    <mergeCell ref="B80:B81"/>
    <mergeCell ref="C80:C81"/>
    <mergeCell ref="D80:D81"/>
    <mergeCell ref="E80:E81"/>
    <mergeCell ref="H76:H77"/>
    <mergeCell ref="J76:J77"/>
    <mergeCell ref="K76:K77"/>
    <mergeCell ref="L76:L77"/>
    <mergeCell ref="M76:M77"/>
    <mergeCell ref="A78:A79"/>
    <mergeCell ref="B78:B79"/>
    <mergeCell ref="C78:C79"/>
    <mergeCell ref="D78:D79"/>
    <mergeCell ref="E78:E79"/>
    <mergeCell ref="A76:A77"/>
    <mergeCell ref="B76:B77"/>
    <mergeCell ref="C76:C77"/>
    <mergeCell ref="D76:D77"/>
    <mergeCell ref="E76:E77"/>
    <mergeCell ref="F74:F75"/>
    <mergeCell ref="H74:H75"/>
    <mergeCell ref="J74:J75"/>
    <mergeCell ref="K74:K75"/>
    <mergeCell ref="L74:L75"/>
    <mergeCell ref="M74:M75"/>
    <mergeCell ref="H72:H73"/>
    <mergeCell ref="J72:J73"/>
    <mergeCell ref="K72:K73"/>
    <mergeCell ref="L72:L73"/>
    <mergeCell ref="M72:M73"/>
    <mergeCell ref="A74:A75"/>
    <mergeCell ref="B74:B75"/>
    <mergeCell ref="C74:C75"/>
    <mergeCell ref="D74:D75"/>
    <mergeCell ref="E74:E75"/>
    <mergeCell ref="F70:F71"/>
    <mergeCell ref="A72:A73"/>
    <mergeCell ref="B72:B73"/>
    <mergeCell ref="C72:C73"/>
    <mergeCell ref="D72:D73"/>
    <mergeCell ref="E72:E73"/>
    <mergeCell ref="F72:F73"/>
    <mergeCell ref="E70:E71"/>
    <mergeCell ref="A70:A71"/>
    <mergeCell ref="D70:D71"/>
    <mergeCell ref="C70:C71"/>
    <mergeCell ref="B70:B71"/>
    <mergeCell ref="K66:K67"/>
    <mergeCell ref="L66:L67"/>
    <mergeCell ref="M66:M67"/>
    <mergeCell ref="A68:A69"/>
    <mergeCell ref="B68:B69"/>
    <mergeCell ref="C68:C69"/>
    <mergeCell ref="D68:D69"/>
    <mergeCell ref="E68:E69"/>
    <mergeCell ref="A66:A67"/>
    <mergeCell ref="B66:B67"/>
    <mergeCell ref="C66:C67"/>
    <mergeCell ref="D66:D67"/>
    <mergeCell ref="E66:E67"/>
    <mergeCell ref="F66:F67"/>
    <mergeCell ref="M62:M63"/>
    <mergeCell ref="I60:I61"/>
    <mergeCell ref="J60:J61"/>
    <mergeCell ref="K60:K61"/>
    <mergeCell ref="L60:L61"/>
    <mergeCell ref="A62:A63"/>
    <mergeCell ref="B62:B63"/>
    <mergeCell ref="C62:C63"/>
    <mergeCell ref="D62:D63"/>
    <mergeCell ref="E62:E63"/>
    <mergeCell ref="F62:F63"/>
    <mergeCell ref="H62:H63"/>
    <mergeCell ref="I62:I63"/>
    <mergeCell ref="J62:J63"/>
    <mergeCell ref="K62:K63"/>
    <mergeCell ref="L62:L63"/>
    <mergeCell ref="F64:F65"/>
    <mergeCell ref="F68:F69"/>
    <mergeCell ref="A60:A61"/>
    <mergeCell ref="B60:B61"/>
    <mergeCell ref="C60:C61"/>
    <mergeCell ref="D60:D61"/>
    <mergeCell ref="E60:E61"/>
    <mergeCell ref="H60:H61"/>
    <mergeCell ref="K56:K57"/>
    <mergeCell ref="F54:F55"/>
    <mergeCell ref="A54:A55"/>
    <mergeCell ref="B54:B55"/>
    <mergeCell ref="C54:C55"/>
    <mergeCell ref="D54:D55"/>
    <mergeCell ref="E54:E55"/>
    <mergeCell ref="H54:H55"/>
    <mergeCell ref="J54:J55"/>
    <mergeCell ref="I54:I55"/>
    <mergeCell ref="K54:K55"/>
    <mergeCell ref="L56:L57"/>
    <mergeCell ref="M56:M57"/>
    <mergeCell ref="A58:A59"/>
    <mergeCell ref="B58:B59"/>
    <mergeCell ref="C58:C59"/>
    <mergeCell ref="D58:D59"/>
    <mergeCell ref="E58:E59"/>
    <mergeCell ref="F58:F59"/>
    <mergeCell ref="H58:H59"/>
    <mergeCell ref="I58:I59"/>
    <mergeCell ref="L48:L49"/>
    <mergeCell ref="M48:M49"/>
    <mergeCell ref="A56:A57"/>
    <mergeCell ref="B56:B57"/>
    <mergeCell ref="C56:C57"/>
    <mergeCell ref="D56:D57"/>
    <mergeCell ref="E56:E57"/>
    <mergeCell ref="F56:F57"/>
    <mergeCell ref="J56:J57"/>
    <mergeCell ref="J58:J59"/>
    <mergeCell ref="K58:K59"/>
    <mergeCell ref="L58:L59"/>
    <mergeCell ref="M58:M59"/>
    <mergeCell ref="L54:L55"/>
    <mergeCell ref="F50:F51"/>
    <mergeCell ref="F52:F53"/>
    <mergeCell ref="I52:I53"/>
    <mergeCell ref="H50:H51"/>
    <mergeCell ref="H52:H53"/>
    <mergeCell ref="B1:P1"/>
    <mergeCell ref="B2:P2"/>
    <mergeCell ref="F9:F13"/>
    <mergeCell ref="G9:G13"/>
    <mergeCell ref="H9:H13"/>
    <mergeCell ref="I9:I13"/>
    <mergeCell ref="K9:L10"/>
    <mergeCell ref="M9:P10"/>
    <mergeCell ref="A11:E11"/>
    <mergeCell ref="A12:E12"/>
    <mergeCell ref="J34:J39"/>
    <mergeCell ref="K34:K39"/>
    <mergeCell ref="L34:L39"/>
    <mergeCell ref="M34:M39"/>
    <mergeCell ref="J40:J43"/>
    <mergeCell ref="K40:K43"/>
    <mergeCell ref="L40:L43"/>
    <mergeCell ref="M40:M43"/>
    <mergeCell ref="K27:K31"/>
    <mergeCell ref="H32:H33"/>
    <mergeCell ref="K32:K33"/>
    <mergeCell ref="E27:E33"/>
    <mergeCell ref="D27:D33"/>
    <mergeCell ref="C27:C33"/>
    <mergeCell ref="B27:B33"/>
    <mergeCell ref="A27:A33"/>
    <mergeCell ref="M19:M23"/>
    <mergeCell ref="H24:H26"/>
    <mergeCell ref="J24:J26"/>
    <mergeCell ref="K24:K26"/>
    <mergeCell ref="L24:L26"/>
    <mergeCell ref="M24:M26"/>
    <mergeCell ref="K11:K13"/>
    <mergeCell ref="L11:L13"/>
    <mergeCell ref="A15:A16"/>
    <mergeCell ref="B15:B16"/>
    <mergeCell ref="F15:F16"/>
    <mergeCell ref="J19:J23"/>
    <mergeCell ref="K19:K23"/>
    <mergeCell ref="L19:L23"/>
    <mergeCell ref="A48:A49"/>
    <mergeCell ref="B48:B49"/>
    <mergeCell ref="C48:C49"/>
    <mergeCell ref="D48:D49"/>
    <mergeCell ref="E48:E49"/>
    <mergeCell ref="F48:F49"/>
    <mergeCell ref="H48:H49"/>
    <mergeCell ref="J48:J49"/>
    <mergeCell ref="K48:K49"/>
    <mergeCell ref="J44:J45"/>
    <mergeCell ref="K44:K45"/>
    <mergeCell ref="F46:F47"/>
    <mergeCell ref="J46:J47"/>
    <mergeCell ref="J27:J33"/>
    <mergeCell ref="L27:L33"/>
    <mergeCell ref="K46:K47"/>
    <mergeCell ref="F44:F45"/>
    <mergeCell ref="D197:D198"/>
    <mergeCell ref="D199:D200"/>
    <mergeCell ref="I209:I210"/>
    <mergeCell ref="J209:J210"/>
    <mergeCell ref="K209:K210"/>
    <mergeCell ref="L209:L210"/>
    <mergeCell ref="F211:F212"/>
    <mergeCell ref="H211:H212"/>
    <mergeCell ref="I211:I212"/>
    <mergeCell ref="J211:J212"/>
    <mergeCell ref="K211:K212"/>
    <mergeCell ref="L211:L212"/>
    <mergeCell ref="H153:H154"/>
    <mergeCell ref="I153:I154"/>
    <mergeCell ref="J153:J154"/>
    <mergeCell ref="H151:H152"/>
    <mergeCell ref="H143:H144"/>
    <mergeCell ref="I151:I152"/>
    <mergeCell ref="I155:I156"/>
    <mergeCell ref="H155:H156"/>
    <mergeCell ref="J155:J156"/>
    <mergeCell ref="K155:K156"/>
    <mergeCell ref="L155:L156"/>
    <mergeCell ref="J145:J146"/>
    <mergeCell ref="K145:K146"/>
    <mergeCell ref="L145:L146"/>
    <mergeCell ref="H157:H158"/>
    <mergeCell ref="J157:J158"/>
    <mergeCell ref="K157:K158"/>
    <mergeCell ref="L157:L158"/>
    <mergeCell ref="F177:F178"/>
    <mergeCell ref="H177:H178"/>
    <mergeCell ref="D241:D242"/>
    <mergeCell ref="C241:C242"/>
    <mergeCell ref="B241:B242"/>
    <mergeCell ref="A241:A242"/>
    <mergeCell ref="D245:D246"/>
    <mergeCell ref="A249:A250"/>
    <mergeCell ref="B249:B250"/>
    <mergeCell ref="D201:D202"/>
    <mergeCell ref="D203:D204"/>
    <mergeCell ref="D205:D206"/>
    <mergeCell ref="D207:D208"/>
    <mergeCell ref="D209:D210"/>
    <mergeCell ref="D211:D212"/>
    <mergeCell ref="D235:D236"/>
    <mergeCell ref="C235:C236"/>
    <mergeCell ref="B235:B236"/>
    <mergeCell ref="A235:A236"/>
    <mergeCell ref="A237:A238"/>
    <mergeCell ref="B237:B238"/>
    <mergeCell ref="C237:C238"/>
    <mergeCell ref="D237:D238"/>
    <mergeCell ref="A239:A240"/>
    <mergeCell ref="B239:B240"/>
    <mergeCell ref="C239:C240"/>
    <mergeCell ref="D239:D240"/>
    <mergeCell ref="C249:C250"/>
    <mergeCell ref="B205:B206"/>
    <mergeCell ref="D247:D248"/>
    <mergeCell ref="D249:D250"/>
    <mergeCell ref="D251:D252"/>
    <mergeCell ref="D253:D254"/>
    <mergeCell ref="D255:D256"/>
    <mergeCell ref="A257:A258"/>
    <mergeCell ref="A259:A260"/>
    <mergeCell ref="D257:D258"/>
    <mergeCell ref="D259:D260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D243:D244"/>
    <mergeCell ref="B259:B260"/>
    <mergeCell ref="B265:B266"/>
    <mergeCell ref="C257:C258"/>
    <mergeCell ref="C259:C260"/>
    <mergeCell ref="C261:C262"/>
    <mergeCell ref="C263:C264"/>
    <mergeCell ref="C265:C266"/>
    <mergeCell ref="C267:C268"/>
    <mergeCell ref="C269:C270"/>
    <mergeCell ref="A267:A268"/>
    <mergeCell ref="B267:B268"/>
    <mergeCell ref="A269:A270"/>
    <mergeCell ref="B269:B270"/>
    <mergeCell ref="A251:A252"/>
    <mergeCell ref="B251:B252"/>
    <mergeCell ref="A253:A254"/>
    <mergeCell ref="B253:B254"/>
    <mergeCell ref="C251:C252"/>
    <mergeCell ref="C253:C254"/>
    <mergeCell ref="A255:A256"/>
    <mergeCell ref="B255:B256"/>
    <mergeCell ref="C255:C256"/>
    <mergeCell ref="A285:A286"/>
    <mergeCell ref="B285:B286"/>
    <mergeCell ref="A287:A288"/>
    <mergeCell ref="B287:B288"/>
    <mergeCell ref="A289:A290"/>
    <mergeCell ref="B289:B290"/>
    <mergeCell ref="D271:D272"/>
    <mergeCell ref="C271:C272"/>
    <mergeCell ref="C273:C274"/>
    <mergeCell ref="C275:C276"/>
    <mergeCell ref="C279:C280"/>
    <mergeCell ref="C281:C282"/>
    <mergeCell ref="C283:C284"/>
    <mergeCell ref="C285:C286"/>
    <mergeCell ref="C287:C288"/>
    <mergeCell ref="C289:C290"/>
    <mergeCell ref="D277:D278"/>
    <mergeCell ref="D279:D280"/>
    <mergeCell ref="D281:D282"/>
    <mergeCell ref="D283:D284"/>
    <mergeCell ref="D285:D286"/>
    <mergeCell ref="D287:D288"/>
    <mergeCell ref="D289:D290"/>
    <mergeCell ref="D273:D274"/>
    <mergeCell ref="C277:C278"/>
    <mergeCell ref="D275:D276"/>
    <mergeCell ref="A271:A272"/>
    <mergeCell ref="B271:B272"/>
    <mergeCell ref="A273:A274"/>
    <mergeCell ref="B273:B274"/>
    <mergeCell ref="A275:A276"/>
    <mergeCell ref="B275:B276"/>
    <mergeCell ref="M27:M33"/>
    <mergeCell ref="E44:E47"/>
    <mergeCell ref="D44:D47"/>
    <mergeCell ref="C44:C47"/>
    <mergeCell ref="B44:B47"/>
    <mergeCell ref="A44:A47"/>
    <mergeCell ref="H44:H47"/>
    <mergeCell ref="L44:L47"/>
    <mergeCell ref="M44:M47"/>
    <mergeCell ref="D64:D65"/>
    <mergeCell ref="C64:C65"/>
    <mergeCell ref="B64:B65"/>
    <mergeCell ref="A64:A65"/>
    <mergeCell ref="A283:A284"/>
    <mergeCell ref="B283:B284"/>
    <mergeCell ref="D261:D262"/>
    <mergeCell ref="D263:D264"/>
    <mergeCell ref="D265:D266"/>
    <mergeCell ref="D267:D268"/>
    <mergeCell ref="D269:D270"/>
    <mergeCell ref="A277:A278"/>
    <mergeCell ref="B277:B278"/>
    <mergeCell ref="A279:A280"/>
    <mergeCell ref="B279:B280"/>
    <mergeCell ref="A281:A282"/>
    <mergeCell ref="B281:B282"/>
    <mergeCell ref="A261:A262"/>
    <mergeCell ref="A263:A264"/>
    <mergeCell ref="A265:A266"/>
    <mergeCell ref="B257:B258"/>
    <mergeCell ref="B261:B262"/>
    <mergeCell ref="B263:B264"/>
  </mergeCells>
  <pageMargins left="0" right="0.7" top="0.75" bottom="0.75" header="0.3" footer="0.3"/>
  <pageSetup paperSize="5" scale="7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TTK LOKASI</vt:lpstr>
      <vt:lpstr>RPJMDES REALISASI</vt:lpstr>
      <vt:lpstr>RKP 2018 OK</vt:lpstr>
      <vt:lpstr>'RKP 2018 OK'!Print_Area</vt:lpstr>
      <vt:lpstr>'RPJMDES REALISASI'!Print_Area</vt:lpstr>
      <vt:lpstr>'RPJMDES REALISASI'!Print_Titles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WIN81</dc:creator>
  <cp:lastModifiedBy>Toshiba</cp:lastModifiedBy>
  <cp:lastPrinted>2018-07-11T02:32:36Z</cp:lastPrinted>
  <dcterms:created xsi:type="dcterms:W3CDTF">2017-07-14T03:40:29Z</dcterms:created>
  <dcterms:modified xsi:type="dcterms:W3CDTF">2018-08-29T14:56:44Z</dcterms:modified>
</cp:coreProperties>
</file>